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užica\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F288" i="9"/>
  <c r="E288" i="9"/>
  <c r="B288" i="9" s="1"/>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E279" i="9" s="1"/>
  <c r="B279" i="9" s="1"/>
  <c r="G279" i="9"/>
  <c r="F279" i="9"/>
  <c r="F278" i="9"/>
  <c r="F277" i="9"/>
  <c r="F276" i="9"/>
  <c r="F275" i="9"/>
  <c r="L274" i="9"/>
  <c r="F274" i="9" s="1"/>
  <c r="H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H225" i="9"/>
  <c r="G225" i="9"/>
  <c r="F225" i="9"/>
  <c r="E225" i="9"/>
  <c r="B225" i="9" s="1"/>
  <c r="M224" i="9"/>
  <c r="L224" i="9"/>
  <c r="F224" i="9"/>
  <c r="E224" i="9"/>
  <c r="B224" i="9"/>
  <c r="M223" i="9"/>
  <c r="L223" i="9"/>
  <c r="F223" i="9" s="1"/>
  <c r="E223" i="9"/>
  <c r="M222" i="9"/>
  <c r="L222" i="9"/>
  <c r="F222" i="9" s="1"/>
  <c r="B222" i="9" s="1"/>
  <c r="E222" i="9"/>
  <c r="M221" i="9"/>
  <c r="L221" i="9"/>
  <c r="F221" i="9" s="1"/>
  <c r="E221" i="9"/>
  <c r="M220" i="9"/>
  <c r="L220" i="9"/>
  <c r="F220" i="9"/>
  <c r="E220" i="9"/>
  <c r="B220" i="9"/>
  <c r="M219" i="9"/>
  <c r="L219" i="9"/>
  <c r="E219" i="9"/>
  <c r="M218" i="9"/>
  <c r="L218" i="9"/>
  <c r="F218" i="9" s="1"/>
  <c r="B218" i="9" s="1"/>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G153" i="9"/>
  <c r="F153" i="9"/>
  <c r="E153" i="9"/>
  <c r="B153" i="9"/>
  <c r="H152" i="9"/>
  <c r="G152" i="9"/>
  <c r="F152" i="9"/>
  <c r="E152" i="9"/>
  <c r="B152" i="9" s="1"/>
  <c r="H151" i="9"/>
  <c r="G151" i="9"/>
  <c r="F151" i="9"/>
  <c r="E151" i="9"/>
  <c r="B151" i="9"/>
  <c r="H150" i="9"/>
  <c r="G150" i="9"/>
  <c r="F150" i="9"/>
  <c r="E150" i="9"/>
  <c r="B150" i="9" s="1"/>
  <c r="H149" i="9"/>
  <c r="E149" i="9" s="1"/>
  <c r="B149" i="9" s="1"/>
  <c r="G149" i="9"/>
  <c r="F149" i="9"/>
  <c r="H148" i="9"/>
  <c r="G148" i="9"/>
  <c r="F148" i="9"/>
  <c r="E148" i="9"/>
  <c r="B148" i="9" s="1"/>
  <c r="H147" i="9"/>
  <c r="G147" i="9"/>
  <c r="F147" i="9"/>
  <c r="E147" i="9"/>
  <c r="B147" i="9" s="1"/>
  <c r="H146" i="9"/>
  <c r="G146" i="9"/>
  <c r="F146" i="9"/>
  <c r="E146" i="9"/>
  <c r="B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c r="H127" i="9"/>
  <c r="G127" i="9"/>
  <c r="F127" i="9"/>
  <c r="E127" i="9"/>
  <c r="B127" i="9" s="1"/>
  <c r="H126" i="9"/>
  <c r="G126" i="9"/>
  <c r="F126" i="9"/>
  <c r="E126" i="9"/>
  <c r="B126" i="9" s="1"/>
  <c r="H125" i="9"/>
  <c r="G125" i="9"/>
  <c r="F125" i="9"/>
  <c r="E125" i="9"/>
  <c r="B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G119" i="9"/>
  <c r="F119" i="9"/>
  <c r="E119" i="9"/>
  <c r="B119" i="9"/>
  <c r="H118" i="9"/>
  <c r="G118" i="9"/>
  <c r="F118" i="9"/>
  <c r="E118" i="9"/>
  <c r="B118" i="9" s="1"/>
  <c r="H117" i="9"/>
  <c r="E117" i="9" s="1"/>
  <c r="B117" i="9" s="1"/>
  <c r="G117" i="9"/>
  <c r="F117" i="9"/>
  <c r="H116" i="9"/>
  <c r="G116" i="9"/>
  <c r="F116" i="9"/>
  <c r="E116" i="9"/>
  <c r="B116" i="9" s="1"/>
  <c r="H115" i="9"/>
  <c r="G115" i="9"/>
  <c r="F115" i="9"/>
  <c r="E115" i="9"/>
  <c r="B115" i="9"/>
  <c r="H114" i="9"/>
  <c r="G114" i="9"/>
  <c r="F114" i="9"/>
  <c r="E114" i="9"/>
  <c r="B114" i="9" s="1"/>
  <c r="H113" i="9"/>
  <c r="E113" i="9" s="1"/>
  <c r="B113" i="9" s="1"/>
  <c r="G113" i="9"/>
  <c r="F113" i="9"/>
  <c r="H112" i="9"/>
  <c r="G112" i="9"/>
  <c r="F112" i="9"/>
  <c r="E112" i="9"/>
  <c r="B112" i="9" s="1"/>
  <c r="H111" i="9"/>
  <c r="G111" i="9"/>
  <c r="F111" i="9"/>
  <c r="E111" i="9"/>
  <c r="B111" i="9"/>
  <c r="H110" i="9"/>
  <c r="G110" i="9"/>
  <c r="F110" i="9"/>
  <c r="E110" i="9"/>
  <c r="B110" i="9" s="1"/>
  <c r="H109" i="9"/>
  <c r="G109" i="9"/>
  <c r="F109" i="9"/>
  <c r="E109" i="9"/>
  <c r="B109" i="9"/>
  <c r="H108" i="9"/>
  <c r="G108" i="9"/>
  <c r="F108" i="9"/>
  <c r="E108" i="9"/>
  <c r="B108" i="9" s="1"/>
  <c r="H107" i="9"/>
  <c r="G107" i="9"/>
  <c r="F107" i="9"/>
  <c r="E107" i="9"/>
  <c r="B107" i="9"/>
  <c r="H106" i="9"/>
  <c r="G106" i="9"/>
  <c r="F106" i="9"/>
  <c r="E106" i="9"/>
  <c r="B106" i="9" s="1"/>
  <c r="H105" i="9"/>
  <c r="E105" i="9" s="1"/>
  <c r="B105" i="9" s="1"/>
  <c r="G105" i="9"/>
  <c r="F105" i="9"/>
  <c r="H104" i="9"/>
  <c r="G104" i="9"/>
  <c r="F104" i="9"/>
  <c r="E104" i="9"/>
  <c r="B104" i="9" s="1"/>
  <c r="H103" i="9"/>
  <c r="G103" i="9"/>
  <c r="F103" i="9"/>
  <c r="E103" i="9"/>
  <c r="B103" i="9"/>
  <c r="H102" i="9"/>
  <c r="G102" i="9"/>
  <c r="F102" i="9"/>
  <c r="E102" i="9"/>
  <c r="B102" i="9" s="1"/>
  <c r="H101" i="9"/>
  <c r="G101" i="9"/>
  <c r="F101" i="9"/>
  <c r="E101" i="9"/>
  <c r="B101" i="9"/>
  <c r="H100" i="9"/>
  <c r="G100" i="9"/>
  <c r="F100" i="9"/>
  <c r="E100" i="9"/>
  <c r="B100" i="9" s="1"/>
  <c r="H99" i="9"/>
  <c r="G99" i="9"/>
  <c r="F99" i="9"/>
  <c r="E99" i="9"/>
  <c r="B99" i="9"/>
  <c r="H98" i="9"/>
  <c r="G98" i="9"/>
  <c r="F98" i="9"/>
  <c r="E98" i="9"/>
  <c r="B98" i="9" s="1"/>
  <c r="H97" i="9"/>
  <c r="E97" i="9" s="1"/>
  <c r="B97" i="9" s="1"/>
  <c r="G97" i="9"/>
  <c r="F97" i="9"/>
  <c r="H96" i="9"/>
  <c r="G96" i="9"/>
  <c r="F96" i="9"/>
  <c r="E96" i="9"/>
  <c r="B96" i="9" s="1"/>
  <c r="H95" i="9"/>
  <c r="G95" i="9"/>
  <c r="F95" i="9"/>
  <c r="E95" i="9"/>
  <c r="B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G89" i="9"/>
  <c r="F89" i="9"/>
  <c r="E89" i="9"/>
  <c r="B89" i="9"/>
  <c r="H88" i="9"/>
  <c r="G88" i="9"/>
  <c r="F88" i="9"/>
  <c r="E88" i="9"/>
  <c r="B88" i="9" s="1"/>
  <c r="H87" i="9"/>
  <c r="G87" i="9"/>
  <c r="F87" i="9"/>
  <c r="E87" i="9"/>
  <c r="B87" i="9"/>
  <c r="H86" i="9"/>
  <c r="G86" i="9"/>
  <c r="F86" i="9"/>
  <c r="E86" i="9"/>
  <c r="B86" i="9" s="1"/>
  <c r="H85" i="9"/>
  <c r="E85" i="9" s="1"/>
  <c r="B85" i="9" s="1"/>
  <c r="G85" i="9"/>
  <c r="F85" i="9"/>
  <c r="H84" i="9"/>
  <c r="G84" i="9"/>
  <c r="F84" i="9"/>
  <c r="E84" i="9"/>
  <c r="B84" i="9" s="1"/>
  <c r="H83" i="9"/>
  <c r="G83" i="9"/>
  <c r="F83" i="9"/>
  <c r="E83" i="9"/>
  <c r="B83" i="9" s="1"/>
  <c r="H82" i="9"/>
  <c r="G82" i="9"/>
  <c r="F82" i="9"/>
  <c r="E82" i="9"/>
  <c r="B82" i="9"/>
  <c r="H81" i="9"/>
  <c r="G81" i="9"/>
  <c r="F81" i="9"/>
  <c r="E81" i="9"/>
  <c r="B81" i="9" s="1"/>
  <c r="H80" i="9"/>
  <c r="G80" i="9"/>
  <c r="F80" i="9"/>
  <c r="E80" i="9"/>
  <c r="B80" i="9"/>
  <c r="H79" i="9"/>
  <c r="G79" i="9"/>
  <c r="F79" i="9"/>
  <c r="E79" i="9"/>
  <c r="B79" i="9" s="1"/>
  <c r="H78" i="9"/>
  <c r="E78" i="9" s="1"/>
  <c r="B78" i="9" s="1"/>
  <c r="G78" i="9"/>
  <c r="F78" i="9"/>
  <c r="H77" i="9"/>
  <c r="G77" i="9"/>
  <c r="F77" i="9"/>
  <c r="E77" i="9"/>
  <c r="B77" i="9" s="1"/>
  <c r="H76" i="9"/>
  <c r="G76" i="9"/>
  <c r="F76" i="9"/>
  <c r="E76" i="9"/>
  <c r="B76" i="9"/>
  <c r="H75" i="9"/>
  <c r="G75" i="9"/>
  <c r="F75" i="9"/>
  <c r="E75" i="9"/>
  <c r="B75" i="9" s="1"/>
  <c r="H74" i="9"/>
  <c r="G74" i="9"/>
  <c r="F74" i="9"/>
  <c r="E74" i="9"/>
  <c r="B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s="1"/>
  <c r="H56" i="9"/>
  <c r="E56" i="9" s="1"/>
  <c r="B56" i="9" s="1"/>
  <c r="G56" i="9"/>
  <c r="F56" i="9"/>
  <c r="H55" i="9"/>
  <c r="G55" i="9"/>
  <c r="F55" i="9"/>
  <c r="E55" i="9"/>
  <c r="B55" i="9" s="1"/>
  <c r="H54" i="9"/>
  <c r="E54" i="9" s="1"/>
  <c r="B54" i="9" s="1"/>
  <c r="G54" i="9"/>
  <c r="F54" i="9"/>
  <c r="H53" i="9"/>
  <c r="G53" i="9"/>
  <c r="F53" i="9"/>
  <c r="E53" i="9"/>
  <c r="B53" i="9"/>
  <c r="H52" i="9"/>
  <c r="G52" i="9"/>
  <c r="F52" i="9"/>
  <c r="E52" i="9"/>
  <c r="B52" i="9" s="1"/>
  <c r="H51" i="9"/>
  <c r="G51" i="9"/>
  <c r="F51" i="9"/>
  <c r="E51" i="9"/>
  <c r="B51" i="9"/>
  <c r="H50" i="9"/>
  <c r="G50" i="9"/>
  <c r="F50" i="9"/>
  <c r="E50" i="9"/>
  <c r="B50" i="9" s="1"/>
  <c r="H49" i="9"/>
  <c r="G49" i="9"/>
  <c r="F49" i="9"/>
  <c r="E49" i="9"/>
  <c r="B49" i="9"/>
  <c r="H48" i="9"/>
  <c r="G48" i="9"/>
  <c r="F48" i="9"/>
  <c r="E48" i="9"/>
  <c r="B48" i="9" s="1"/>
  <c r="H47" i="9"/>
  <c r="G47" i="9"/>
  <c r="F47" i="9"/>
  <c r="E47" i="9"/>
  <c r="B47" i="9" s="1"/>
  <c r="H46" i="9"/>
  <c r="G46" i="9"/>
  <c r="F46" i="9"/>
  <c r="H45" i="9"/>
  <c r="G45" i="9"/>
  <c r="F45" i="9"/>
  <c r="E45" i="9"/>
  <c r="B45" i="9" s="1"/>
  <c r="H44" i="9"/>
  <c r="E44" i="9" s="1"/>
  <c r="B44" i="9" s="1"/>
  <c r="G44" i="9"/>
  <c r="F44" i="9"/>
  <c r="H43" i="9"/>
  <c r="G43" i="9"/>
  <c r="F43" i="9"/>
  <c r="H42" i="9"/>
  <c r="E42" i="9" s="1"/>
  <c r="B42" i="9" s="1"/>
  <c r="G42" i="9"/>
  <c r="F42" i="9"/>
  <c r="H41" i="9"/>
  <c r="G41" i="9"/>
  <c r="F41" i="9"/>
  <c r="H40" i="9"/>
  <c r="E40" i="9" s="1"/>
  <c r="B40" i="9" s="1"/>
  <c r="G40" i="9"/>
  <c r="F40" i="9"/>
  <c r="H39" i="9"/>
  <c r="G39" i="9"/>
  <c r="F39" i="9"/>
  <c r="H38" i="9"/>
  <c r="E38" i="9" s="1"/>
  <c r="B38" i="9" s="1"/>
  <c r="G38" i="9"/>
  <c r="F38" i="9"/>
  <c r="H37" i="9"/>
  <c r="G37" i="9"/>
  <c r="F37" i="9"/>
  <c r="H36" i="9"/>
  <c r="G36" i="9"/>
  <c r="F36" i="9"/>
  <c r="E36" i="9"/>
  <c r="B36" i="9"/>
  <c r="H35" i="9"/>
  <c r="G35" i="9"/>
  <c r="F35" i="9"/>
  <c r="E35" i="9"/>
  <c r="B35" i="9" s="1"/>
  <c r="H34" i="9"/>
  <c r="G34" i="9"/>
  <c r="F34" i="9"/>
  <c r="E34" i="9"/>
  <c r="B34" i="9"/>
  <c r="H33" i="9"/>
  <c r="E33" i="9" s="1"/>
  <c r="B33" i="9" s="1"/>
  <c r="G33" i="9"/>
  <c r="F33" i="9"/>
  <c r="H32" i="9"/>
  <c r="G32" i="9"/>
  <c r="F32" i="9"/>
  <c r="E32" i="9"/>
  <c r="B32" i="9"/>
  <c r="H31" i="9"/>
  <c r="G31" i="9"/>
  <c r="F31" i="9"/>
  <c r="E31" i="9"/>
  <c r="B31" i="9" s="1"/>
  <c r="H30" i="9"/>
  <c r="G30" i="9"/>
  <c r="F30" i="9"/>
  <c r="E30" i="9"/>
  <c r="B30" i="9"/>
  <c r="H29" i="9"/>
  <c r="G29" i="9"/>
  <c r="F29" i="9"/>
  <c r="H28" i="9"/>
  <c r="G28" i="9"/>
  <c r="F28" i="9"/>
  <c r="E28" i="9"/>
  <c r="B28" i="9"/>
  <c r="H27" i="9"/>
  <c r="G27" i="9"/>
  <c r="F27" i="9"/>
  <c r="E27" i="9"/>
  <c r="B27" i="9" s="1"/>
  <c r="H26" i="9"/>
  <c r="E26" i="9" s="1"/>
  <c r="B26" i="9" s="1"/>
  <c r="G26" i="9"/>
  <c r="F26" i="9"/>
  <c r="H25" i="9"/>
  <c r="G25" i="9"/>
  <c r="F25" i="9"/>
  <c r="E25" i="9"/>
  <c r="B25" i="9" s="1"/>
  <c r="H24" i="9"/>
  <c r="G24" i="9"/>
  <c r="F24" i="9"/>
  <c r="E24" i="9"/>
  <c r="B24" i="9"/>
  <c r="H23" i="9"/>
  <c r="G23" i="9"/>
  <c r="F23" i="9"/>
  <c r="E23" i="9"/>
  <c r="B23" i="9" s="1"/>
  <c r="H22" i="9"/>
  <c r="E22" i="9" s="1"/>
  <c r="B22" i="9" s="1"/>
  <c r="G22" i="9"/>
  <c r="F22" i="9"/>
  <c r="H21" i="9"/>
  <c r="G21" i="9"/>
  <c r="F21" i="9"/>
  <c r="E21" i="9"/>
  <c r="B21" i="9"/>
  <c r="F20" i="9"/>
  <c r="F4" i="9"/>
  <c r="O3" i="9"/>
  <c r="G274" i="9" s="1"/>
  <c r="I3" i="9"/>
  <c r="H3" i="9"/>
  <c r="G3" i="9"/>
  <c r="D101" i="8"/>
  <c r="D95" i="8"/>
  <c r="D90" i="8"/>
  <c r="D85" i="8"/>
  <c r="D80" i="8"/>
  <c r="D75" i="8"/>
  <c r="D70" i="8"/>
  <c r="D65" i="8"/>
  <c r="D60" i="8"/>
  <c r="D55" i="8"/>
  <c r="D50" i="8"/>
  <c r="D49" i="8"/>
  <c r="D44" i="8"/>
  <c r="D43" i="8"/>
  <c r="D36" i="8"/>
  <c r="D26" i="8"/>
  <c r="D24" i="8" s="1"/>
  <c r="C1499" i="1" s="1"/>
  <c r="D18" i="8"/>
  <c r="D8" i="8"/>
  <c r="D6" i="8" s="1"/>
  <c r="C1481" i="1" s="1"/>
  <c r="H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s="1"/>
  <c r="E635" i="4" s="1"/>
  <c r="E418" i="4"/>
  <c r="D418" i="4"/>
  <c r="F418" i="4" s="1"/>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E350" i="4" s="1"/>
  <c r="E408"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F140" i="4" s="1"/>
  <c r="E139" i="4"/>
  <c r="F138" i="4"/>
  <c r="F137" i="4"/>
  <c r="F136" i="4"/>
  <c r="F135" i="4"/>
  <c r="E134" i="4"/>
  <c r="D134" i="4"/>
  <c r="F134" i="4" s="1"/>
  <c r="E133"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G1506" i="1" s="1"/>
  <c r="G1505" i="1"/>
  <c r="C1505" i="1"/>
  <c r="H1505" i="1" s="1"/>
  <c r="C1504" i="1"/>
  <c r="G1504" i="1" s="1"/>
  <c r="G1503" i="1"/>
  <c r="C1503" i="1"/>
  <c r="H1503" i="1" s="1"/>
  <c r="C1502" i="1"/>
  <c r="G1502" i="1" s="1"/>
  <c r="C1501" i="1"/>
  <c r="H1501" i="1" s="1"/>
  <c r="C1500" i="1"/>
  <c r="G1500"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G1489" i="1"/>
  <c r="C1489" i="1"/>
  <c r="H1489" i="1" s="1"/>
  <c r="C1488" i="1"/>
  <c r="G1488" i="1" s="1"/>
  <c r="G1487" i="1"/>
  <c r="C1487" i="1"/>
  <c r="H1487" i="1" s="1"/>
  <c r="C1486" i="1"/>
  <c r="G1486" i="1" s="1"/>
  <c r="C1485" i="1"/>
  <c r="H1485" i="1" s="1"/>
  <c r="C1484" i="1"/>
  <c r="G1484" i="1" s="1"/>
  <c r="C1482" i="1"/>
  <c r="G1482"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5"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H1292" i="1"/>
  <c r="D1292" i="1"/>
  <c r="C1292" i="1"/>
  <c r="G1292" i="1" s="1"/>
  <c r="D1291" i="1"/>
  <c r="H1291" i="1" s="1"/>
  <c r="C1291" i="1"/>
  <c r="D1290" i="1"/>
  <c r="C1290" i="1"/>
  <c r="G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H960" i="1"/>
  <c r="D960" i="1"/>
  <c r="C960" i="1"/>
  <c r="G960" i="1" s="1"/>
  <c r="D959" i="1"/>
  <c r="H959" i="1" s="1"/>
  <c r="C959" i="1"/>
  <c r="H958" i="1"/>
  <c r="D958" i="1"/>
  <c r="C958" i="1"/>
  <c r="G958" i="1" s="1"/>
  <c r="D957" i="1"/>
  <c r="H957" i="1" s="1"/>
  <c r="C957" i="1"/>
  <c r="D956" i="1"/>
  <c r="C956" i="1"/>
  <c r="G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4" i="1"/>
  <c r="D413" i="1"/>
  <c r="D412" i="1"/>
  <c r="C412" i="1"/>
  <c r="H412" i="1" s="1"/>
  <c r="D411" i="1"/>
  <c r="C411" i="1"/>
  <c r="H411" i="1" s="1"/>
  <c r="D406" i="1"/>
  <c r="C406" i="1"/>
  <c r="H406" i="1" s="1"/>
  <c r="D405" i="1"/>
  <c r="C405" i="1"/>
  <c r="H405" i="1" s="1"/>
  <c r="D404" i="1"/>
  <c r="C404" i="1"/>
  <c r="H404" i="1" s="1"/>
  <c r="D403"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D289" i="1"/>
  <c r="H289" i="1" s="1"/>
  <c r="C289" i="1"/>
  <c r="G289" i="1" s="1"/>
  <c r="D288" i="1"/>
  <c r="H288" i="1" s="1"/>
  <c r="C288" i="1"/>
  <c r="D284" i="1"/>
  <c r="H284" i="1" s="1"/>
  <c r="C284" i="1"/>
  <c r="G284" i="1" s="1"/>
  <c r="D283" i="1"/>
  <c r="H283" i="1" s="1"/>
  <c r="C283" i="1"/>
  <c r="G283" i="1" s="1"/>
  <c r="D282" i="1"/>
  <c r="H282" i="1" s="1"/>
  <c r="C282" i="1"/>
  <c r="G282" i="1" s="1"/>
  <c r="D281" i="1"/>
  <c r="H281" i="1" s="1"/>
  <c r="C281" i="1"/>
  <c r="G281" i="1" s="1"/>
  <c r="H280" i="1"/>
  <c r="D280" i="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H272" i="1"/>
  <c r="D272" i="1"/>
  <c r="C272" i="1"/>
  <c r="G272" i="1" s="1"/>
  <c r="D271" i="1"/>
  <c r="H271" i="1" s="1"/>
  <c r="C271" i="1"/>
  <c r="G271" i="1" s="1"/>
  <c r="D270" i="1"/>
  <c r="H270" i="1" s="1"/>
  <c r="C270" i="1"/>
  <c r="G270" i="1" s="1"/>
  <c r="D269" i="1"/>
  <c r="H269" i="1" s="1"/>
  <c r="C269" i="1"/>
  <c r="G269" i="1" s="1"/>
  <c r="H268" i="1"/>
  <c r="D268" i="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H246" i="1"/>
  <c r="D246" i="1"/>
  <c r="C246" i="1"/>
  <c r="G246" i="1" s="1"/>
  <c r="D245" i="1"/>
  <c r="H245" i="1" s="1"/>
  <c r="C245" i="1"/>
  <c r="G245" i="1" s="1"/>
  <c r="D244" i="1"/>
  <c r="H244" i="1" s="1"/>
  <c r="C244" i="1"/>
  <c r="G244" i="1" s="1"/>
  <c r="D243" i="1"/>
  <c r="H243" i="1" s="1"/>
  <c r="C243" i="1"/>
  <c r="G243" i="1" s="1"/>
  <c r="H242" i="1"/>
  <c r="D242" i="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H229" i="1"/>
  <c r="D229" i="1"/>
  <c r="C229" i="1"/>
  <c r="G229" i="1" s="1"/>
  <c r="D228" i="1"/>
  <c r="H228" i="1" s="1"/>
  <c r="C228" i="1"/>
  <c r="G228" i="1" s="1"/>
  <c r="D227" i="1"/>
  <c r="H227" i="1" s="1"/>
  <c r="C227" i="1"/>
  <c r="G227" i="1" s="1"/>
  <c r="H226" i="1"/>
  <c r="D226" i="1"/>
  <c r="C226" i="1"/>
  <c r="G226" i="1" s="1"/>
  <c r="D225" i="1"/>
  <c r="H225" i="1" s="1"/>
  <c r="C225" i="1"/>
  <c r="G225" i="1" s="1"/>
  <c r="D224" i="1"/>
  <c r="H224" i="1" s="1"/>
  <c r="C224" i="1"/>
  <c r="G224" i="1" s="1"/>
  <c r="D223" i="1"/>
  <c r="H223" i="1" s="1"/>
  <c r="C223" i="1"/>
  <c r="G223" i="1" s="1"/>
  <c r="H222" i="1"/>
  <c r="D222" i="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D210" i="1"/>
  <c r="H210" i="1" s="1"/>
  <c r="C210" i="1"/>
  <c r="G210" i="1" s="1"/>
  <c r="D209" i="1"/>
  <c r="H209" i="1" s="1"/>
  <c r="C209" i="1"/>
  <c r="D208" i="1"/>
  <c r="H208" i="1" s="1"/>
  <c r="C208" i="1"/>
  <c r="G208" i="1" s="1"/>
  <c r="D207" i="1"/>
  <c r="H207" i="1" s="1"/>
  <c r="C207" i="1"/>
  <c r="D206" i="1"/>
  <c r="C206" i="1"/>
  <c r="G206" i="1" s="1"/>
  <c r="D205" i="1"/>
  <c r="H205" i="1" s="1"/>
  <c r="C205" i="1"/>
  <c r="G205" i="1" s="1"/>
  <c r="D204" i="1"/>
  <c r="H204" i="1" s="1"/>
  <c r="C204" i="1"/>
  <c r="G204" i="1" s="1"/>
  <c r="D203" i="1"/>
  <c r="H203" i="1" s="1"/>
  <c r="C203" i="1"/>
  <c r="G203" i="1" s="1"/>
  <c r="H202" i="1"/>
  <c r="D202" i="1"/>
  <c r="C202" i="1"/>
  <c r="G202" i="1" s="1"/>
  <c r="D201" i="1"/>
  <c r="H201" i="1" s="1"/>
  <c r="C201" i="1"/>
  <c r="G201" i="1" s="1"/>
  <c r="D200" i="1"/>
  <c r="H200" i="1" s="1"/>
  <c r="C200" i="1"/>
  <c r="G200" i="1" s="1"/>
  <c r="H199" i="1"/>
  <c r="D199" i="1"/>
  <c r="C199" i="1"/>
  <c r="G199" i="1" s="1"/>
  <c r="D198" i="1"/>
  <c r="H198" i="1" s="1"/>
  <c r="C198" i="1"/>
  <c r="G198" i="1" s="1"/>
  <c r="D197" i="1"/>
  <c r="H197" i="1" s="1"/>
  <c r="C197" i="1"/>
  <c r="G197" i="1" s="1"/>
  <c r="D196" i="1"/>
  <c r="H196" i="1" s="1"/>
  <c r="C196" i="1"/>
  <c r="G196" i="1" s="1"/>
  <c r="H195" i="1"/>
  <c r="D195" i="1"/>
  <c r="C195" i="1"/>
  <c r="G195" i="1" s="1"/>
  <c r="D194" i="1"/>
  <c r="H194" i="1" s="1"/>
  <c r="C194" i="1"/>
  <c r="G194" i="1" s="1"/>
  <c r="D193" i="1"/>
  <c r="H193" i="1" s="1"/>
  <c r="C193" i="1"/>
  <c r="G193" i="1" s="1"/>
  <c r="D192" i="1"/>
  <c r="H192" i="1" s="1"/>
  <c r="C192" i="1"/>
  <c r="D191" i="1"/>
  <c r="C191" i="1"/>
  <c r="G191" i="1" s="1"/>
  <c r="D190" i="1"/>
  <c r="H190" i="1" s="1"/>
  <c r="C190" i="1"/>
  <c r="D189" i="1"/>
  <c r="C189" i="1"/>
  <c r="D188" i="1"/>
  <c r="C188" i="1"/>
  <c r="G188" i="1" s="1"/>
  <c r="D187" i="1"/>
  <c r="H187" i="1" s="1"/>
  <c r="C187" i="1"/>
  <c r="G187" i="1" s="1"/>
  <c r="D186" i="1"/>
  <c r="H186" i="1" s="1"/>
  <c r="C186" i="1"/>
  <c r="G186" i="1" s="1"/>
  <c r="D185" i="1"/>
  <c r="H185" i="1" s="1"/>
  <c r="C185" i="1"/>
  <c r="G185" i="1" s="1"/>
  <c r="D184" i="1"/>
  <c r="D183" i="1"/>
  <c r="H183" i="1" s="1"/>
  <c r="C183" i="1"/>
  <c r="D182" i="1"/>
  <c r="H182" i="1" s="1"/>
  <c r="C182" i="1"/>
  <c r="G182" i="1" s="1"/>
  <c r="D181" i="1"/>
  <c r="H181" i="1" s="1"/>
  <c r="C181" i="1"/>
  <c r="D180" i="1"/>
  <c r="H180" i="1" s="1"/>
  <c r="C180" i="1"/>
  <c r="G180" i="1" s="1"/>
  <c r="D179" i="1"/>
  <c r="H179" i="1" s="1"/>
  <c r="C179" i="1"/>
  <c r="D178" i="1"/>
  <c r="H178" i="1" s="1"/>
  <c r="C178" i="1"/>
  <c r="D177" i="1"/>
  <c r="H177" i="1" s="1"/>
  <c r="C177" i="1"/>
  <c r="H176" i="1"/>
  <c r="D176" i="1"/>
  <c r="C176" i="1"/>
  <c r="G176" i="1" s="1"/>
  <c r="D175" i="1"/>
  <c r="C175" i="1"/>
  <c r="D174" i="1"/>
  <c r="C174" i="1"/>
  <c r="C173" i="1"/>
  <c r="D172" i="1"/>
  <c r="C172" i="1"/>
  <c r="D171" i="1"/>
  <c r="H171" i="1" s="1"/>
  <c r="C171" i="1"/>
  <c r="G171" i="1" s="1"/>
  <c r="D170" i="1"/>
  <c r="C170" i="1"/>
  <c r="D169" i="1"/>
  <c r="C169" i="1"/>
  <c r="G169" i="1" s="1"/>
  <c r="D168" i="1"/>
  <c r="C168" i="1"/>
  <c r="D167" i="1"/>
  <c r="C167" i="1"/>
  <c r="D166" i="1"/>
  <c r="C166" i="1"/>
  <c r="G166" i="1" s="1"/>
  <c r="D165" i="1"/>
  <c r="C165" i="1"/>
  <c r="D164" i="1"/>
  <c r="C164" i="1"/>
  <c r="D163" i="1"/>
  <c r="C163" i="1"/>
  <c r="D162" i="1"/>
  <c r="C162" i="1"/>
  <c r="G162" i="1" s="1"/>
  <c r="D161" i="1"/>
  <c r="C161" i="1"/>
  <c r="D160" i="1"/>
  <c r="C160" i="1"/>
  <c r="D158" i="1"/>
  <c r="H158" i="1" s="1"/>
  <c r="C158" i="1"/>
  <c r="D157" i="1"/>
  <c r="C157" i="1"/>
  <c r="D156" i="1"/>
  <c r="H156" i="1" s="1"/>
  <c r="C156" i="1"/>
  <c r="G156" i="1" s="1"/>
  <c r="D155" i="1"/>
  <c r="C155" i="1"/>
  <c r="D154" i="1"/>
  <c r="H154" i="1" s="1"/>
  <c r="C154" i="1"/>
  <c r="G154" i="1" s="1"/>
  <c r="D153" i="1"/>
  <c r="C153" i="1"/>
  <c r="D152" i="1"/>
  <c r="C152" i="1"/>
  <c r="D151" i="1"/>
  <c r="H151" i="1" s="1"/>
  <c r="C151" i="1"/>
  <c r="G151" i="1" s="1"/>
  <c r="D150" i="1"/>
  <c r="C150" i="1"/>
  <c r="D149" i="1"/>
  <c r="C149" i="1"/>
  <c r="D148" i="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D134" i="1"/>
  <c r="H134" i="1" s="1"/>
  <c r="C134" i="1"/>
  <c r="G134" i="1" s="1"/>
  <c r="D133" i="1"/>
  <c r="H133" i="1" s="1"/>
  <c r="C133" i="1"/>
  <c r="G133" i="1" s="1"/>
  <c r="D132" i="1"/>
  <c r="H132" i="1" s="1"/>
  <c r="C132" i="1"/>
  <c r="G132" i="1" s="1"/>
  <c r="D131" i="1"/>
  <c r="C131" i="1"/>
  <c r="D130" i="1"/>
  <c r="C130" i="1"/>
  <c r="D129" i="1"/>
  <c r="H128" i="1"/>
  <c r="D128" i="1"/>
  <c r="C128" i="1"/>
  <c r="G128" i="1" s="1"/>
  <c r="D127" i="1"/>
  <c r="H127" i="1" s="1"/>
  <c r="C127" i="1"/>
  <c r="G127" i="1" s="1"/>
  <c r="D126" i="1"/>
  <c r="H126" i="1" s="1"/>
  <c r="C126" i="1"/>
  <c r="G126" i="1" s="1"/>
  <c r="D125" i="1"/>
  <c r="H125" i="1" s="1"/>
  <c r="C125" i="1"/>
  <c r="D124" i="1"/>
  <c r="H124" i="1" s="1"/>
  <c r="C124" i="1"/>
  <c r="D123" i="1"/>
  <c r="H123" i="1" s="1"/>
  <c r="C123" i="1"/>
  <c r="G123" i="1" s="1"/>
  <c r="D122" i="1"/>
  <c r="H122" i="1" s="1"/>
  <c r="C122" i="1"/>
  <c r="D121" i="1"/>
  <c r="D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H112" i="1"/>
  <c r="D112" i="1"/>
  <c r="C112" i="1"/>
  <c r="G112" i="1" s="1"/>
  <c r="D111" i="1"/>
  <c r="H111" i="1" s="1"/>
  <c r="C111" i="1"/>
  <c r="G111" i="1" s="1"/>
  <c r="D110" i="1"/>
  <c r="H110" i="1" s="1"/>
  <c r="C110" i="1"/>
  <c r="G110" i="1" s="1"/>
  <c r="H109" i="1"/>
  <c r="D109" i="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C89" i="1"/>
  <c r="D88" i="1"/>
  <c r="H88" i="1" s="1"/>
  <c r="C88" i="1"/>
  <c r="G88" i="1" s="1"/>
  <c r="D87" i="1"/>
  <c r="C87" i="1"/>
  <c r="D86" i="1"/>
  <c r="H86" i="1" s="1"/>
  <c r="C86" i="1"/>
  <c r="G86" i="1" s="1"/>
  <c r="D85" i="1"/>
  <c r="H85" i="1" s="1"/>
  <c r="C85" i="1"/>
  <c r="G85" i="1" s="1"/>
  <c r="D84" i="1"/>
  <c r="H84" i="1" s="1"/>
  <c r="C84" i="1"/>
  <c r="G84" i="1" s="1"/>
  <c r="H83" i="1"/>
  <c r="D83" i="1"/>
  <c r="C83" i="1"/>
  <c r="G83" i="1" s="1"/>
  <c r="D82" i="1"/>
  <c r="H82" i="1" s="1"/>
  <c r="C82" i="1"/>
  <c r="G82" i="1" s="1"/>
  <c r="D81" i="1"/>
  <c r="C81" i="1"/>
  <c r="H80" i="1"/>
  <c r="D80" i="1"/>
  <c r="C80" i="1"/>
  <c r="G80" i="1" s="1"/>
  <c r="D79" i="1"/>
  <c r="D77" i="1"/>
  <c r="H77" i="1" s="1"/>
  <c r="C77" i="1"/>
  <c r="G77" i="1" s="1"/>
  <c r="D76" i="1"/>
  <c r="H76" i="1" s="1"/>
  <c r="C76" i="1"/>
  <c r="G76" i="1" s="1"/>
  <c r="H75" i="1"/>
  <c r="D75" i="1"/>
  <c r="C75" i="1"/>
  <c r="G75" i="1" s="1"/>
  <c r="D74" i="1"/>
  <c r="H74" i="1" s="1"/>
  <c r="C74" i="1"/>
  <c r="G74" i="1" s="1"/>
  <c r="D73" i="1"/>
  <c r="H73" i="1" s="1"/>
  <c r="C73" i="1"/>
  <c r="G73" i="1" s="1"/>
  <c r="D72" i="1"/>
  <c r="H72" i="1" s="1"/>
  <c r="C72" i="1"/>
  <c r="G72" i="1" s="1"/>
  <c r="D71" i="1"/>
  <c r="H71" i="1" s="1"/>
  <c r="C71" i="1"/>
  <c r="D70" i="1"/>
  <c r="H70" i="1" s="1"/>
  <c r="C70" i="1"/>
  <c r="D69" i="1"/>
  <c r="H69" i="1" s="1"/>
  <c r="C69" i="1"/>
  <c r="G69" i="1" s="1"/>
  <c r="H68" i="1"/>
  <c r="D68" i="1"/>
  <c r="C68" i="1"/>
  <c r="G68" i="1" s="1"/>
  <c r="D67" i="1"/>
  <c r="H67" i="1" s="1"/>
  <c r="C67" i="1"/>
  <c r="G67" i="1" s="1"/>
  <c r="D66" i="1"/>
  <c r="H66" i="1" s="1"/>
  <c r="C66" i="1"/>
  <c r="G66" i="1" s="1"/>
  <c r="D65" i="1"/>
  <c r="C65" i="1"/>
  <c r="D64" i="1"/>
  <c r="C64" i="1"/>
  <c r="D63" i="1"/>
  <c r="H63" i="1" s="1"/>
  <c r="C63" i="1"/>
  <c r="G63" i="1" s="1"/>
  <c r="D62" i="1"/>
  <c r="H62" i="1" s="1"/>
  <c r="C62" i="1"/>
  <c r="G62" i="1" s="1"/>
  <c r="D61" i="1"/>
  <c r="H61" i="1" s="1"/>
  <c r="C61" i="1"/>
  <c r="G61" i="1" s="1"/>
  <c r="H60" i="1"/>
  <c r="D60" i="1"/>
  <c r="C60" i="1"/>
  <c r="G60" i="1" s="1"/>
  <c r="D59" i="1"/>
  <c r="H59" i="1" s="1"/>
  <c r="C59" i="1"/>
  <c r="G59" i="1" s="1"/>
  <c r="D58" i="1"/>
  <c r="H58" i="1" s="1"/>
  <c r="C58" i="1"/>
  <c r="G58" i="1" s="1"/>
  <c r="D57" i="1"/>
  <c r="H57" i="1" s="1"/>
  <c r="C57" i="1"/>
  <c r="G57" i="1" s="1"/>
  <c r="D56" i="1"/>
  <c r="H56" i="1" s="1"/>
  <c r="C56" i="1"/>
  <c r="G56" i="1" s="1"/>
  <c r="D55" i="1"/>
  <c r="H55" i="1" s="1"/>
  <c r="C55" i="1"/>
  <c r="G55" i="1" s="1"/>
  <c r="H54" i="1"/>
  <c r="D54" i="1"/>
  <c r="C54" i="1"/>
  <c r="G54" i="1" s="1"/>
  <c r="D53" i="1"/>
  <c r="H53" i="1" s="1"/>
  <c r="C53" i="1"/>
  <c r="G53" i="1" s="1"/>
  <c r="D52" i="1"/>
  <c r="H52" i="1" s="1"/>
  <c r="C52" i="1"/>
  <c r="G52" i="1" s="1"/>
  <c r="D51" i="1"/>
  <c r="H51" i="1" s="1"/>
  <c r="C51" i="1"/>
  <c r="G51" i="1" s="1"/>
  <c r="H50" i="1"/>
  <c r="D50" i="1"/>
  <c r="C50" i="1"/>
  <c r="G50" i="1" s="1"/>
  <c r="D49" i="1"/>
  <c r="H49" i="1" s="1"/>
  <c r="C49" i="1"/>
  <c r="G49" i="1" s="1"/>
  <c r="H48" i="1"/>
  <c r="D48" i="1"/>
  <c r="C48" i="1"/>
  <c r="G48" i="1" s="1"/>
  <c r="D47" i="1"/>
  <c r="H47" i="1" s="1"/>
  <c r="C47" i="1"/>
  <c r="G47" i="1" s="1"/>
  <c r="D46" i="1"/>
  <c r="C46" i="1"/>
  <c r="D45" i="1"/>
  <c r="H45" i="1" s="1"/>
  <c r="C45" i="1"/>
  <c r="G45" i="1" s="1"/>
  <c r="H44" i="1"/>
  <c r="D44" i="1"/>
  <c r="C44" i="1"/>
  <c r="G44" i="1" s="1"/>
  <c r="D43" i="1"/>
  <c r="H43" i="1" s="1"/>
  <c r="C43" i="1"/>
  <c r="G43" i="1" s="1"/>
  <c r="D42" i="1"/>
  <c r="H42" i="1" s="1"/>
  <c r="C42" i="1"/>
  <c r="G42" i="1" s="1"/>
  <c r="D41" i="1"/>
  <c r="H41" i="1" s="1"/>
  <c r="C41" i="1"/>
  <c r="G41" i="1" s="1"/>
  <c r="D40" i="1"/>
  <c r="H40" i="1" s="1"/>
  <c r="C40" i="1"/>
  <c r="G40" i="1" s="1"/>
  <c r="D39" i="1"/>
  <c r="H39" i="1" s="1"/>
  <c r="C39" i="1"/>
  <c r="G39" i="1" s="1"/>
  <c r="H38" i="1"/>
  <c r="D38" i="1"/>
  <c r="C38" i="1"/>
  <c r="G38" i="1" s="1"/>
  <c r="D37" i="1"/>
  <c r="H37" i="1" s="1"/>
  <c r="C37" i="1"/>
  <c r="G37" i="1" s="1"/>
  <c r="D36" i="1"/>
  <c r="H36" i="1" s="1"/>
  <c r="C36" i="1"/>
  <c r="G36" i="1" s="1"/>
  <c r="H35" i="1"/>
  <c r="D35" i="1"/>
  <c r="C35" i="1"/>
  <c r="G35" i="1" s="1"/>
  <c r="D34" i="1"/>
  <c r="H34" i="1" s="1"/>
  <c r="C34" i="1"/>
  <c r="G34" i="1" s="1"/>
  <c r="D33" i="1"/>
  <c r="H33" i="1" s="1"/>
  <c r="C33" i="1"/>
  <c r="G33" i="1" s="1"/>
  <c r="D32" i="1"/>
  <c r="H32" i="1" s="1"/>
  <c r="C32" i="1"/>
  <c r="G32" i="1" s="1"/>
  <c r="H31" i="1"/>
  <c r="D31" i="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H22" i="1"/>
  <c r="D22" i="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H14" i="1"/>
  <c r="D14" i="1"/>
  <c r="C14" i="1"/>
  <c r="G14" i="1" s="1"/>
  <c r="D13" i="1"/>
  <c r="H13" i="1" s="1"/>
  <c r="C13" i="1"/>
  <c r="G13" i="1" s="1"/>
  <c r="D12" i="1"/>
  <c r="H12" i="1" s="1"/>
  <c r="C12" i="1"/>
  <c r="G12" i="1" s="1"/>
  <c r="D11" i="1"/>
  <c r="H11" i="1" s="1"/>
  <c r="C11" i="1"/>
  <c r="G11" i="1" s="1"/>
  <c r="D10" i="1"/>
  <c r="H10" i="1" s="1"/>
  <c r="C10" i="1"/>
  <c r="G10" i="1" s="1"/>
  <c r="D9" i="1"/>
  <c r="H9" i="1" s="1"/>
  <c r="C9" i="1"/>
  <c r="G9" i="1" s="1"/>
  <c r="H8" i="1"/>
  <c r="D8" i="1"/>
  <c r="C8" i="1"/>
  <c r="G8" i="1" s="1"/>
  <c r="D7" i="1"/>
  <c r="H7" i="1" s="1"/>
  <c r="C7" i="1"/>
  <c r="G7" i="1" s="1"/>
  <c r="D6" i="1"/>
  <c r="H6" i="1" s="1"/>
  <c r="C6" i="1"/>
  <c r="G6" i="1" s="1"/>
  <c r="H5" i="1"/>
  <c r="D5" i="1"/>
  <c r="C5" i="1"/>
  <c r="G5" i="1" s="1"/>
  <c r="D4" i="1"/>
  <c r="H4" i="1" s="1"/>
  <c r="C4" i="1"/>
  <c r="G4" i="1" s="1"/>
  <c r="D3" i="1"/>
  <c r="F214" i="9" l="1"/>
  <c r="B214" i="9" s="1"/>
  <c r="F216" i="9"/>
  <c r="B216" i="9" s="1"/>
  <c r="E284" i="9"/>
  <c r="B284" i="9" s="1"/>
  <c r="D173" i="1"/>
  <c r="F177" i="4"/>
  <c r="H649" i="1"/>
  <c r="E283" i="9"/>
  <c r="B283" i="9" s="1"/>
  <c r="E274" i="9"/>
  <c r="B274" i="9" s="1"/>
  <c r="F652" i="4"/>
  <c r="D363" i="4"/>
  <c r="C413" i="1"/>
  <c r="H413" i="1" s="1"/>
  <c r="D644" i="4"/>
  <c r="E273" i="9"/>
  <c r="B273" i="9" s="1"/>
  <c r="H206" i="1"/>
  <c r="H191" i="1"/>
  <c r="H189" i="1"/>
  <c r="H188" i="1"/>
  <c r="C184" i="1"/>
  <c r="H184" i="1" s="1"/>
  <c r="E46" i="9"/>
  <c r="B46" i="9" s="1"/>
  <c r="E43" i="9"/>
  <c r="B43" i="9" s="1"/>
  <c r="E41" i="9"/>
  <c r="B41" i="9" s="1"/>
  <c r="H175" i="1"/>
  <c r="H173" i="1"/>
  <c r="H174" i="1"/>
  <c r="H172" i="1"/>
  <c r="H170" i="1"/>
  <c r="H169" i="1"/>
  <c r="H168" i="1"/>
  <c r="H167" i="1"/>
  <c r="H165" i="1"/>
  <c r="H166" i="1"/>
  <c r="H164" i="1"/>
  <c r="H163" i="1"/>
  <c r="H162" i="1"/>
  <c r="H160" i="1"/>
  <c r="H161" i="1"/>
  <c r="H155" i="1"/>
  <c r="H157" i="1"/>
  <c r="E39" i="9"/>
  <c r="B39" i="9" s="1"/>
  <c r="H153" i="1"/>
  <c r="H152" i="1"/>
  <c r="H148" i="1"/>
  <c r="H149" i="1"/>
  <c r="H150" i="1"/>
  <c r="H130" i="1"/>
  <c r="H131" i="1"/>
  <c r="C121" i="1"/>
  <c r="H121" i="1" s="1"/>
  <c r="D124" i="4"/>
  <c r="C102" i="1"/>
  <c r="G102" i="1" s="1"/>
  <c r="H102" i="1"/>
  <c r="E37" i="9"/>
  <c r="B37" i="9" s="1"/>
  <c r="H87" i="1"/>
  <c r="H89" i="1"/>
  <c r="H79" i="1"/>
  <c r="C79" i="1"/>
  <c r="G79" i="1" s="1"/>
  <c r="H81" i="1"/>
  <c r="D82" i="4"/>
  <c r="H46" i="1"/>
  <c r="H64" i="1"/>
  <c r="H65" i="1"/>
  <c r="E29" i="9"/>
  <c r="B29" i="9" s="1"/>
  <c r="H1499" i="1"/>
  <c r="G1499" i="1"/>
  <c r="G1501" i="1"/>
  <c r="G1485" i="1"/>
  <c r="G1481" i="1"/>
  <c r="C1483" i="1"/>
  <c r="E644" i="4"/>
  <c r="D638" i="1" s="1"/>
  <c r="G288" i="1"/>
  <c r="G130" i="1"/>
  <c r="G131" i="1"/>
  <c r="G124" i="1"/>
  <c r="G125" i="1"/>
  <c r="G121" i="1"/>
  <c r="G122" i="1"/>
  <c r="G108" i="1"/>
  <c r="G87" i="1"/>
  <c r="G89" i="1"/>
  <c r="E82" i="4"/>
  <c r="D78" i="1" s="1"/>
  <c r="G81" i="1"/>
  <c r="G70" i="1"/>
  <c r="G71" i="1"/>
  <c r="H669" i="1"/>
  <c r="G46" i="1"/>
  <c r="G64" i="1"/>
  <c r="G65" i="1"/>
  <c r="G209" i="1"/>
  <c r="G192" i="1"/>
  <c r="G207" i="1"/>
  <c r="G190" i="1"/>
  <c r="G189" i="1"/>
  <c r="G184" i="1"/>
  <c r="G183" i="1"/>
  <c r="G181" i="1"/>
  <c r="F219" i="9"/>
  <c r="B219" i="9" s="1"/>
  <c r="H713" i="1"/>
  <c r="G179" i="1"/>
  <c r="G178" i="1"/>
  <c r="G177" i="1"/>
  <c r="G175" i="1"/>
  <c r="G173" i="1"/>
  <c r="G174" i="1"/>
  <c r="G172" i="1"/>
  <c r="G170" i="1"/>
  <c r="G168" i="1"/>
  <c r="G165" i="1"/>
  <c r="G167" i="1"/>
  <c r="G164" i="1"/>
  <c r="G163" i="1"/>
  <c r="G160" i="1"/>
  <c r="G161" i="1"/>
  <c r="G158" i="1"/>
  <c r="G155" i="1"/>
  <c r="G157" i="1"/>
  <c r="F217" i="9"/>
  <c r="G153" i="1"/>
  <c r="G152" i="1"/>
  <c r="G148" i="1"/>
  <c r="G149" i="1"/>
  <c r="G150" i="1"/>
  <c r="G291" i="1"/>
  <c r="G295" i="1"/>
  <c r="G297" i="1"/>
  <c r="G301" i="1"/>
  <c r="H290" i="1"/>
  <c r="G290" i="1"/>
  <c r="G292" i="1"/>
  <c r="G294" i="1"/>
  <c r="G296" i="1"/>
  <c r="G298" i="1"/>
  <c r="G300" i="1"/>
  <c r="G302" i="1"/>
  <c r="G299"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H956" i="1"/>
  <c r="G957" i="1"/>
  <c r="G959"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H1290" i="1"/>
  <c r="G1291" i="1"/>
  <c r="H1439" i="1"/>
  <c r="I1439" i="1" s="1"/>
  <c r="H1440" i="1"/>
  <c r="I1440" i="1" s="1"/>
  <c r="H1441" i="1"/>
  <c r="I1441" i="1" s="1"/>
  <c r="H1442" i="1"/>
  <c r="I1442" i="1" s="1"/>
  <c r="H1443" i="1"/>
  <c r="I1443" i="1" s="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6" i="4"/>
  <c r="E151" i="4"/>
  <c r="E407" i="4"/>
  <c r="D402" i="1" s="1"/>
  <c r="G1299" i="1"/>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E636" i="4"/>
  <c r="D630" i="1" s="1"/>
  <c r="D7" i="4"/>
  <c r="D133" i="4"/>
  <c r="D139" i="4"/>
  <c r="D163" i="4"/>
  <c r="D215" i="4"/>
  <c r="D263" i="4"/>
  <c r="D344" i="4"/>
  <c r="D298" i="4" s="1"/>
  <c r="D396" i="4"/>
  <c r="D350" i="4" s="1"/>
  <c r="F416" i="4"/>
  <c r="D421" i="4"/>
  <c r="D459" i="4"/>
  <c r="D515" i="4"/>
  <c r="D529" i="4"/>
  <c r="D567" i="4"/>
  <c r="D593" i="4"/>
  <c r="E142" i="9"/>
  <c r="B142" i="9" s="1"/>
  <c r="F603" i="4"/>
  <c r="D625" i="4"/>
  <c r="D7" i="5"/>
  <c r="G289" i="9"/>
  <c r="E289" i="9" s="1"/>
  <c r="B289" i="9" s="1"/>
  <c r="F177" i="5"/>
  <c r="D176" i="5"/>
  <c r="G20" i="9"/>
  <c r="H20" i="9"/>
  <c r="F152" i="4"/>
  <c r="F417" i="4"/>
  <c r="D42" i="8"/>
  <c r="G294" i="9" s="1"/>
  <c r="E294" i="9" s="1"/>
  <c r="F69" i="5"/>
  <c r="F79" i="5"/>
  <c r="F119" i="5"/>
  <c r="F135" i="5"/>
  <c r="F149" i="5"/>
  <c r="F180" i="5"/>
  <c r="E291" i="9"/>
  <c r="B291" i="9" s="1"/>
  <c r="F190" i="5"/>
  <c r="E292" i="9"/>
  <c r="B292" i="9" s="1"/>
  <c r="F206" i="5"/>
  <c r="F238" i="5"/>
  <c r="F246" i="5"/>
  <c r="F5" i="6"/>
  <c r="D129" i="6"/>
  <c r="D141" i="6" s="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I10" i="9"/>
  <c r="E87" i="5"/>
  <c r="D1065" i="1" s="1"/>
  <c r="H1065" i="1" s="1"/>
  <c r="E286" i="9"/>
  <c r="B286" i="9" s="1"/>
  <c r="F88" i="5"/>
  <c r="D146" i="5"/>
  <c r="D68" i="5" s="1"/>
  <c r="E176" i="5"/>
  <c r="B297" i="9"/>
  <c r="E296" i="9"/>
  <c r="I10" i="3" s="1"/>
  <c r="G160" i="9"/>
  <c r="E160" i="9" s="1"/>
  <c r="B160" i="9" s="1"/>
  <c r="B213" i="9"/>
  <c r="B215" i="9"/>
  <c r="B217" i="9"/>
  <c r="B221" i="9"/>
  <c r="B223" i="9"/>
  <c r="F363" i="4" l="1"/>
  <c r="C358" i="1"/>
  <c r="F644" i="4"/>
  <c r="C638" i="1"/>
  <c r="G638" i="1" s="1"/>
  <c r="F124" i="4"/>
  <c r="C120" i="1"/>
  <c r="F82" i="4"/>
  <c r="C78" i="1"/>
  <c r="H78" i="1" s="1"/>
  <c r="H1483" i="1"/>
  <c r="G1483" i="1"/>
  <c r="G78" i="1"/>
  <c r="F68" i="5"/>
  <c r="H21" i="3"/>
  <c r="C1046" i="1"/>
  <c r="D408" i="4"/>
  <c r="F350" i="4"/>
  <c r="C345" i="1"/>
  <c r="F141" i="6"/>
  <c r="H28" i="3"/>
  <c r="C1435" i="1"/>
  <c r="B294" i="9"/>
  <c r="D407" i="4"/>
  <c r="F298" i="4"/>
  <c r="C293" i="1"/>
  <c r="E175" i="5"/>
  <c r="D1152" i="1" s="1"/>
  <c r="I22" i="3"/>
  <c r="D1153" i="1"/>
  <c r="E20" i="9"/>
  <c r="D6" i="5"/>
  <c r="F7" i="5"/>
  <c r="H20" i="3"/>
  <c r="C985" i="1"/>
  <c r="F593" i="4"/>
  <c r="C587" i="1"/>
  <c r="D528" i="4"/>
  <c r="F529" i="4"/>
  <c r="C523" i="1"/>
  <c r="F459" i="4"/>
  <c r="C453" i="1"/>
  <c r="F215" i="4"/>
  <c r="C211" i="1"/>
  <c r="F139" i="4"/>
  <c r="C135" i="1"/>
  <c r="D6" i="4"/>
  <c r="F7" i="4"/>
  <c r="C3" i="1"/>
  <c r="E289" i="4"/>
  <c r="I17" i="3"/>
  <c r="D147" i="1"/>
  <c r="E412" i="4"/>
  <c r="E290" i="4"/>
  <c r="D286" i="1" s="1"/>
  <c r="I16" i="3"/>
  <c r="D2" i="1"/>
  <c r="I1478" i="1"/>
  <c r="I1476" i="1"/>
  <c r="I1474" i="1"/>
  <c r="I1472" i="1"/>
  <c r="I1468" i="1"/>
  <c r="I1466" i="1"/>
  <c r="I1464" i="1"/>
  <c r="I1462" i="1"/>
  <c r="I1460" i="1"/>
  <c r="I1458" i="1"/>
  <c r="I1456" i="1"/>
  <c r="I1452" i="1"/>
  <c r="I1450" i="1"/>
  <c r="I1448" i="1"/>
  <c r="I1446" i="1"/>
  <c r="G1065" i="1"/>
  <c r="F146" i="5"/>
  <c r="C1124" i="1"/>
  <c r="E165" i="9"/>
  <c r="B165" i="9" s="1"/>
  <c r="F212" i="9"/>
  <c r="B212" i="9" s="1"/>
  <c r="F129" i="6"/>
  <c r="C1423" i="1"/>
  <c r="G299" i="9"/>
  <c r="E299" i="9" s="1"/>
  <c r="K1432" i="9"/>
  <c r="G295" i="9"/>
  <c r="E295" i="9" s="1"/>
  <c r="B295" i="9" s="1"/>
  <c r="I34" i="3"/>
  <c r="C1517" i="1"/>
  <c r="E68" i="5"/>
  <c r="D175" i="5"/>
  <c r="F176" i="5"/>
  <c r="H22" i="3"/>
  <c r="C1153" i="1"/>
  <c r="F625" i="4"/>
  <c r="C619" i="1"/>
  <c r="F567" i="4"/>
  <c r="C561" i="1"/>
  <c r="F515" i="4"/>
  <c r="C509" i="1"/>
  <c r="D420" i="4"/>
  <c r="F421" i="4"/>
  <c r="C415" i="1"/>
  <c r="F396" i="4"/>
  <c r="C391" i="1"/>
  <c r="F344" i="4"/>
  <c r="C339" i="1"/>
  <c r="F263" i="4"/>
  <c r="C259" i="1"/>
  <c r="F163" i="4"/>
  <c r="C159" i="1"/>
  <c r="F133" i="4"/>
  <c r="C129" i="1"/>
  <c r="D151" i="4"/>
  <c r="I1479" i="1"/>
  <c r="I1477" i="1"/>
  <c r="I1473" i="1"/>
  <c r="I1471" i="1"/>
  <c r="I1467" i="1"/>
  <c r="I1465" i="1"/>
  <c r="I1463" i="1"/>
  <c r="I1459" i="1"/>
  <c r="I1457" i="1"/>
  <c r="I1455" i="1"/>
  <c r="I1451" i="1"/>
  <c r="I1449" i="1"/>
  <c r="I1447" i="1"/>
  <c r="H358" i="1" l="1"/>
  <c r="G358" i="1"/>
  <c r="H638" i="1"/>
  <c r="G120" i="1"/>
  <c r="H120" i="1"/>
  <c r="H561" i="1"/>
  <c r="G561" i="1"/>
  <c r="G129" i="1"/>
  <c r="H129" i="1"/>
  <c r="H159" i="1"/>
  <c r="G159" i="1"/>
  <c r="H259" i="1"/>
  <c r="G259" i="1"/>
  <c r="H339" i="1"/>
  <c r="G339" i="1"/>
  <c r="H391" i="1"/>
  <c r="G391" i="1"/>
  <c r="H415" i="1"/>
  <c r="G415" i="1"/>
  <c r="F420" i="4"/>
  <c r="D635" i="4"/>
  <c r="C414" i="1"/>
  <c r="F175" i="5"/>
  <c r="C1152" i="1"/>
  <c r="H1517" i="1"/>
  <c r="G1517" i="1"/>
  <c r="H11" i="3"/>
  <c r="B299" i="9"/>
  <c r="E298" i="9"/>
  <c r="E639" i="4"/>
  <c r="D407" i="1"/>
  <c r="H3" i="1"/>
  <c r="G3" i="1"/>
  <c r="F6" i="4"/>
  <c r="D412" i="4"/>
  <c r="H16" i="3"/>
  <c r="C2" i="1"/>
  <c r="H587" i="1"/>
  <c r="G587" i="1"/>
  <c r="H985" i="1"/>
  <c r="G985" i="1"/>
  <c r="B20" i="9"/>
  <c r="E19" i="9"/>
  <c r="H293" i="1"/>
  <c r="G293" i="1"/>
  <c r="F407" i="4"/>
  <c r="C402" i="1"/>
  <c r="H345" i="1"/>
  <c r="G345" i="1"/>
  <c r="F408" i="4"/>
  <c r="C403" i="1"/>
  <c r="D289" i="4"/>
  <c r="D290" i="4" s="1"/>
  <c r="F151" i="4"/>
  <c r="H17" i="3"/>
  <c r="C147" i="1"/>
  <c r="H509" i="1"/>
  <c r="G509" i="1"/>
  <c r="H619" i="1"/>
  <c r="G619" i="1"/>
  <c r="H1153" i="1"/>
  <c r="G1153" i="1"/>
  <c r="I21" i="3"/>
  <c r="D1046" i="1"/>
  <c r="E6" i="5"/>
  <c r="G1423" i="1"/>
  <c r="H1423" i="1"/>
  <c r="H9" i="3"/>
  <c r="H1124" i="1"/>
  <c r="G1124" i="1"/>
  <c r="E291" i="4"/>
  <c r="D287" i="1" s="1"/>
  <c r="E413" i="4"/>
  <c r="D285" i="1"/>
  <c r="H135" i="1"/>
  <c r="G135" i="1"/>
  <c r="G211" i="1"/>
  <c r="H211" i="1"/>
  <c r="H453" i="1"/>
  <c r="G453" i="1"/>
  <c r="H523" i="1"/>
  <c r="G523" i="1"/>
  <c r="D636" i="4"/>
  <c r="F528" i="4"/>
  <c r="C522" i="1"/>
  <c r="G282" i="9"/>
  <c r="E282" i="9" s="1"/>
  <c r="B282" i="9" s="1"/>
  <c r="G276" i="9"/>
  <c r="F6" i="5"/>
  <c r="C984" i="1"/>
  <c r="E293" i="9"/>
  <c r="G1435" i="1"/>
  <c r="H1435" i="1"/>
  <c r="H1046" i="1"/>
  <c r="G1046" i="1"/>
  <c r="H522" i="1" l="1"/>
  <c r="G522" i="1"/>
  <c r="E640" i="4"/>
  <c r="E415" i="4"/>
  <c r="D410" i="1" s="1"/>
  <c r="D408" i="1"/>
  <c r="K3" i="9"/>
  <c r="I9" i="3"/>
  <c r="H147" i="1"/>
  <c r="G147" i="1"/>
  <c r="H403" i="1"/>
  <c r="G403" i="1"/>
  <c r="H402" i="1"/>
  <c r="G402" i="1"/>
  <c r="H2" i="1"/>
  <c r="G2" i="1"/>
  <c r="D639" i="4"/>
  <c r="F412" i="4"/>
  <c r="C407" i="1"/>
  <c r="F290" i="4"/>
  <c r="C286" i="1"/>
  <c r="E414" i="4"/>
  <c r="D409" i="1" s="1"/>
  <c r="N3" i="9"/>
  <c r="I11" i="3"/>
  <c r="F635" i="4"/>
  <c r="C629" i="1"/>
  <c r="E276" i="9"/>
  <c r="F636" i="4"/>
  <c r="C630" i="1"/>
  <c r="H276" i="9"/>
  <c r="D984" i="1"/>
  <c r="H8" i="3" s="1"/>
  <c r="D413" i="4"/>
  <c r="D291" i="4"/>
  <c r="F289" i="4"/>
  <c r="C285" i="1"/>
  <c r="E641" i="4"/>
  <c r="D633" i="1"/>
  <c r="H1152" i="1"/>
  <c r="G1152" i="1"/>
  <c r="H414" i="1"/>
  <c r="G414" i="1"/>
  <c r="M3" i="9" l="1"/>
  <c r="F291" i="4"/>
  <c r="C287" i="1"/>
  <c r="D635" i="1"/>
  <c r="D640" i="4"/>
  <c r="D415" i="4"/>
  <c r="F413" i="4"/>
  <c r="C408" i="1"/>
  <c r="H629" i="1"/>
  <c r="G629" i="1"/>
  <c r="D641" i="4"/>
  <c r="F639" i="4"/>
  <c r="C633" i="1"/>
  <c r="E642" i="4"/>
  <c r="D634" i="1"/>
  <c r="H984" i="1"/>
  <c r="H285" i="1"/>
  <c r="G285" i="1"/>
  <c r="H630" i="1"/>
  <c r="G630" i="1"/>
  <c r="B276" i="9"/>
  <c r="E275" i="9"/>
  <c r="I8" i="3" s="1"/>
  <c r="G286" i="1"/>
  <c r="H286" i="1"/>
  <c r="H407" i="1"/>
  <c r="G407" i="1"/>
  <c r="D414" i="4"/>
  <c r="G984" i="1"/>
  <c r="E646" i="4" l="1"/>
  <c r="D636" i="1"/>
  <c r="H408" i="1"/>
  <c r="G408" i="1"/>
  <c r="F415" i="4"/>
  <c r="C410" i="1"/>
  <c r="G287" i="1"/>
  <c r="H287" i="1"/>
  <c r="F414" i="4"/>
  <c r="C409" i="1"/>
  <c r="H633" i="1"/>
  <c r="G633" i="1"/>
  <c r="F641" i="4"/>
  <c r="C635" i="1"/>
  <c r="D642" i="4"/>
  <c r="F640" i="4"/>
  <c r="C634" i="1"/>
  <c r="E645" i="4"/>
  <c r="H634" i="1" l="1"/>
  <c r="G634" i="1"/>
  <c r="D646" i="4"/>
  <c r="F642" i="4"/>
  <c r="C636" i="1"/>
  <c r="H409" i="1"/>
  <c r="G409" i="1"/>
  <c r="H410" i="1"/>
  <c r="G410" i="1"/>
  <c r="I18" i="3"/>
  <c r="D639" i="1"/>
  <c r="H635" i="1"/>
  <c r="G635" i="1"/>
  <c r="D645" i="4"/>
  <c r="I19" i="3"/>
  <c r="D640" i="1"/>
  <c r="F645" i="4" l="1"/>
  <c r="H18" i="3"/>
  <c r="C639" i="1"/>
  <c r="H636" i="1"/>
  <c r="G636" i="1"/>
  <c r="F646" i="4"/>
  <c r="H19" i="3"/>
  <c r="C640" i="1"/>
  <c r="H640" i="1" l="1"/>
  <c r="G640" i="1"/>
  <c r="H639" i="1"/>
  <c r="G639" i="1"/>
  <c r="H7" i="3"/>
  <c r="J3" i="9" l="1"/>
  <c r="I7" i="3"/>
  <c r="M272" i="9" l="1"/>
  <c r="L272" i="9"/>
  <c r="H18" i="9"/>
  <c r="G18" i="9"/>
  <c r="J5" i="9"/>
  <c r="K6" i="9"/>
  <c r="I8" i="9"/>
  <c r="J9" i="9"/>
  <c r="K10" i="9"/>
  <c r="I12" i="9"/>
  <c r="J13" i="9"/>
  <c r="M15" i="9"/>
  <c r="L16" i="9"/>
  <c r="I17" i="9"/>
  <c r="I5" i="9"/>
  <c r="J6" i="9"/>
  <c r="K7" i="9"/>
  <c r="I9" i="9"/>
  <c r="J10" i="9"/>
  <c r="E10" i="9" s="1"/>
  <c r="B10" i="9" s="1"/>
  <c r="K11" i="9"/>
  <c r="I13" i="9"/>
  <c r="G15" i="9"/>
  <c r="H16" i="9"/>
  <c r="H17" i="9"/>
  <c r="J17" i="9"/>
  <c r="I6" i="9"/>
  <c r="E6" i="9" s="1"/>
  <c r="B6" i="9" s="1"/>
  <c r="J7" i="9"/>
  <c r="K8" i="9"/>
  <c r="J11" i="9"/>
  <c r="K12" i="9"/>
  <c r="H15" i="9"/>
  <c r="G16" i="9"/>
  <c r="G17" i="9"/>
  <c r="K5" i="9"/>
  <c r="I7" i="9"/>
  <c r="E7" i="9" s="1"/>
  <c r="B7" i="9" s="1"/>
  <c r="J8" i="9"/>
  <c r="K9" i="9"/>
  <c r="I11" i="9"/>
  <c r="J12" i="9"/>
  <c r="K13" i="9"/>
  <c r="L15" i="9"/>
  <c r="M16" i="9"/>
  <c r="F15" i="9" l="1"/>
  <c r="E17" i="9"/>
  <c r="B17" i="9" s="1"/>
  <c r="E11" i="9"/>
  <c r="B11" i="9" s="1"/>
  <c r="E16" i="9"/>
  <c r="E18" i="9"/>
  <c r="B18" i="9" s="1"/>
  <c r="F272" i="9"/>
  <c r="F19" i="9" s="1"/>
  <c r="E15" i="9"/>
  <c r="E9" i="9"/>
  <c r="B9" i="9" s="1"/>
  <c r="E12" i="9"/>
  <c r="B12" i="9" s="1"/>
  <c r="B272" i="9"/>
  <c r="E13" i="9"/>
  <c r="B13" i="9" s="1"/>
  <c r="E5" i="9"/>
  <c r="F16" i="9"/>
  <c r="E8" i="9"/>
  <c r="B8" i="9" s="1"/>
  <c r="B16" i="9" l="1"/>
  <c r="B15" i="9"/>
  <c r="E14" i="9"/>
  <c r="B5" i="9"/>
  <c r="E4" i="9"/>
  <c r="E3" i="9" s="1"/>
  <c r="F14" i="9"/>
  <c r="F3" i="9" s="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<sst xmlns="http://schemas.openxmlformats.org/spreadsheetml/2006/main" count="4311" uniqueCount="3391">
  <si>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</si>
  <si>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</si>
  <si>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</si>
  <si>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</si>
  <si>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</si>
  <si>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</si>
  <si>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</si>
  <si>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</si>
  <si>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</si>
  <si>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</si>
  <si>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</si>
  <si>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</si>
  <si>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</si>
  <si>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</si>
  <si>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</si>
  <si>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</si>
  <si>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</si>
  <si>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</si>
  <si>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</si>
  <si>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</si>
  <si>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</si>
  <si>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</si>
  <si>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</si>
  <si>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</si>
  <si>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</si>
  <si>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</si>
  <si>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</si>
  <si>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</si>
  <si>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</si>
  <si>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</si>
  <si>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</si>
  <si>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Osnovna škola Vođinci</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</si>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</sst>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2839918</v>
      </c>
      <c r="D2" s="6">
        <f>'PR-RAS'!E6</f>
        <v>2967226.4</v>
      </c>
      <c r="E2" s="6">
        <v>0</v>
      </c>
      <c r="F2" s="6">
        <v>0</v>
      </c>
      <c r="G2" s="7">
        <f t="shared" ref="G2:G264" si="0">(B2/1000)*(C2*1+D2*2)</f>
        <v>8774.3708000000006</v>
      </c>
      <c r="H2" s="7">
        <f t="shared" ref="H2:H264" si="1">ABS(C2-ROUND(C2,0))+ABS(D2-ROUND(D2,0))</f>
        <v>0.39999999990686774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2499336</v>
      </c>
      <c r="D46" s="1">
        <f>'PR-RAS'!E50</f>
        <v>2675486.0699999998</v>
      </c>
      <c r="E46" s="1">
        <v>0</v>
      </c>
      <c r="F46" s="1">
        <v>0</v>
      </c>
      <c r="G46" s="2">
        <f t="shared" si="0"/>
        <v>353263.86629999999</v>
      </c>
      <c r="H46" s="2">
        <f t="shared" si="1"/>
        <v>6.9999999832361937E-2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2499336</v>
      </c>
      <c r="D64" s="1">
        <f>'PR-RAS'!E68</f>
        <v>2652014.65</v>
      </c>
      <c r="E64" s="1">
        <v>0</v>
      </c>
      <c r="F64" s="1">
        <v>0</v>
      </c>
      <c r="G64" s="2">
        <f t="shared" si="0"/>
        <v>491612.01390000002</v>
      </c>
      <c r="H64" s="2">
        <f t="shared" si="1"/>
        <v>0.35000000009313226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2499336</v>
      </c>
      <c r="D65" s="1">
        <f>'PR-RAS'!E69</f>
        <v>2652014.65</v>
      </c>
      <c r="E65" s="1">
        <v>0</v>
      </c>
      <c r="F65" s="1">
        <v>0</v>
      </c>
      <c r="G65" s="2">
        <f t="shared" si="0"/>
        <v>499415.37920000002</v>
      </c>
      <c r="H65" s="2">
        <f t="shared" si="1"/>
        <v>0.35000000009313226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23471.42</v>
      </c>
      <c r="E70" s="1">
        <v>0</v>
      </c>
      <c r="F70" s="1">
        <v>0</v>
      </c>
      <c r="G70" s="2">
        <f t="shared" si="0"/>
        <v>3239.0559600000001</v>
      </c>
      <c r="H70" s="2">
        <f t="shared" si="1"/>
        <v>0.41999999999825377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23471.42</v>
      </c>
      <c r="E71" s="1">
        <v>0</v>
      </c>
      <c r="F71" s="1">
        <v>0</v>
      </c>
      <c r="G71" s="2">
        <f t="shared" si="0"/>
        <v>3285.9987999999998</v>
      </c>
      <c r="H71" s="2">
        <f t="shared" si="1"/>
        <v>0.41999999999825377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9751</v>
      </c>
      <c r="D78" s="1">
        <f>'PR-RAS'!E82</f>
        <v>1200.1099999999999</v>
      </c>
      <c r="E78" s="1">
        <v>0</v>
      </c>
      <c r="F78" s="1">
        <v>0</v>
      </c>
      <c r="G78" s="2">
        <f t="shared" si="0"/>
        <v>935.64393999999993</v>
      </c>
      <c r="H78" s="2">
        <f t="shared" si="1"/>
        <v>0.10999999999989996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0.11</v>
      </c>
      <c r="E79" s="1">
        <v>0</v>
      </c>
      <c r="F79" s="1">
        <v>0</v>
      </c>
      <c r="G79" s="2">
        <f t="shared" si="0"/>
        <v>9.5159999999999995E-2</v>
      </c>
      <c r="H79" s="2">
        <f t="shared" si="1"/>
        <v>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0.11</v>
      </c>
      <c r="E81" s="1">
        <v>0</v>
      </c>
      <c r="F81" s="1">
        <v>0</v>
      </c>
      <c r="G81" s="2">
        <f t="shared" si="0"/>
        <v>9.7600000000000006E-2</v>
      </c>
      <c r="H81" s="2">
        <f t="shared" si="1"/>
        <v>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9750</v>
      </c>
      <c r="D87" s="1">
        <f>'PR-RAS'!E91</f>
        <v>1200</v>
      </c>
      <c r="E87" s="1">
        <v>0</v>
      </c>
      <c r="F87" s="1">
        <v>0</v>
      </c>
      <c r="G87" s="2">
        <f t="shared" si="0"/>
        <v>1044.8999999999999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9750</v>
      </c>
      <c r="D89" s="1">
        <f>'PR-RAS'!E93</f>
        <v>1200</v>
      </c>
      <c r="E89" s="1">
        <v>0</v>
      </c>
      <c r="F89" s="1">
        <v>0</v>
      </c>
      <c r="G89" s="2">
        <f t="shared" si="0"/>
        <v>1069.2</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36009</v>
      </c>
      <c r="D102" s="1">
        <f>'PR-RAS'!E106</f>
        <v>42913.5</v>
      </c>
      <c r="E102" s="1">
        <v>0</v>
      </c>
      <c r="F102" s="1">
        <v>0</v>
      </c>
      <c r="G102" s="2">
        <f t="shared" si="0"/>
        <v>12305.436000000002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36009</v>
      </c>
      <c r="D108" s="1">
        <f>'PR-RAS'!E112</f>
        <v>42913.5</v>
      </c>
      <c r="E108" s="1">
        <v>0</v>
      </c>
      <c r="F108" s="1">
        <v>0</v>
      </c>
      <c r="G108" s="2">
        <f t="shared" si="0"/>
        <v>13036.451999999999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36009</v>
      </c>
      <c r="D113" s="1">
        <f>'PR-RAS'!E117</f>
        <v>42913.5</v>
      </c>
      <c r="E113" s="1">
        <v>0</v>
      </c>
      <c r="F113" s="1">
        <v>0</v>
      </c>
      <c r="G113" s="2">
        <f t="shared" si="0"/>
        <v>13645.632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1505</v>
      </c>
      <c r="D120" s="1">
        <f>'PR-RAS'!E124</f>
        <v>6643.5</v>
      </c>
      <c r="E120" s="1">
        <v>0</v>
      </c>
      <c r="F120" s="1">
        <v>0</v>
      </c>
      <c r="G120" s="2">
        <f t="shared" si="0"/>
        <v>1760.2479999999998</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1505</v>
      </c>
      <c r="D121" s="1">
        <f>'PR-RAS'!E125</f>
        <v>1063.5</v>
      </c>
      <c r="E121" s="1">
        <v>0</v>
      </c>
      <c r="F121" s="1">
        <v>0</v>
      </c>
      <c r="G121" s="2">
        <f t="shared" si="0"/>
        <v>435.84</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1505</v>
      </c>
      <c r="D122" s="1">
        <f>'PR-RAS'!E126</f>
        <v>1063.5</v>
      </c>
      <c r="E122" s="1">
        <v>0</v>
      </c>
      <c r="F122" s="1">
        <v>0</v>
      </c>
      <c r="G122" s="2">
        <f t="shared" si="0"/>
        <v>439.47199999999998</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5580</v>
      </c>
      <c r="E124" s="1">
        <v>0</v>
      </c>
      <c r="F124" s="1">
        <v>0</v>
      </c>
      <c r="G124" s="2">
        <f t="shared" si="0"/>
        <v>1372.68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5580</v>
      </c>
      <c r="E125" s="1">
        <v>0</v>
      </c>
      <c r="F125" s="1">
        <v>0</v>
      </c>
      <c r="G125" s="2">
        <f t="shared" si="0"/>
        <v>1383.84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293317</v>
      </c>
      <c r="D129" s="1">
        <f>'PR-RAS'!E133</f>
        <v>240983.22</v>
      </c>
      <c r="E129" s="1">
        <v>0</v>
      </c>
      <c r="F129" s="1">
        <v>0</v>
      </c>
      <c r="G129" s="2">
        <f t="shared" si="0"/>
        <v>99236.280319999991</v>
      </c>
      <c r="H129" s="2">
        <f t="shared" si="1"/>
        <v>0.22000000000116415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293317</v>
      </c>
      <c r="D130" s="1">
        <f>'PR-RAS'!E134</f>
        <v>240983.22</v>
      </c>
      <c r="E130" s="1">
        <v>0</v>
      </c>
      <c r="F130" s="1">
        <v>0</v>
      </c>
      <c r="G130" s="2">
        <f t="shared" si="0"/>
        <v>100011.56375999999</v>
      </c>
      <c r="H130" s="2">
        <f t="shared" si="1"/>
        <v>0.22000000000116415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293317</v>
      </c>
      <c r="D131" s="1">
        <f>'PR-RAS'!E135</f>
        <v>240983.22</v>
      </c>
      <c r="E131" s="1">
        <v>0</v>
      </c>
      <c r="F131" s="1">
        <v>0</v>
      </c>
      <c r="G131" s="2">
        <f t="shared" si="0"/>
        <v>100786.84719999999</v>
      </c>
      <c r="H131" s="2">
        <f t="shared" si="1"/>
        <v>0.22000000000116415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3008509</v>
      </c>
      <c r="D147" s="1">
        <f>'PR-RAS'!E151</f>
        <v>2968145.94</v>
      </c>
      <c r="E147" s="1">
        <v>0</v>
      </c>
      <c r="F147" s="1">
        <v>0</v>
      </c>
      <c r="G147" s="2">
        <f t="shared" si="0"/>
        <v>1305940.9284799998</v>
      </c>
      <c r="H147" s="2">
        <f t="shared" si="1"/>
        <v>6.0000000055879354E-2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2382262</v>
      </c>
      <c r="D148" s="1">
        <f>'PR-RAS'!E152</f>
        <v>2467667.5299999998</v>
      </c>
      <c r="E148" s="1">
        <v>0</v>
      </c>
      <c r="F148" s="1">
        <v>0</v>
      </c>
      <c r="G148" s="2">
        <f t="shared" si="0"/>
        <v>1075686.76782</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1986011</v>
      </c>
      <c r="D149" s="1">
        <f>'PR-RAS'!E153</f>
        <v>2063600.35</v>
      </c>
      <c r="E149" s="1">
        <v>0</v>
      </c>
      <c r="F149" s="1">
        <v>0</v>
      </c>
      <c r="G149" s="2">
        <f t="shared" si="0"/>
        <v>904755.33160000003</v>
      </c>
      <c r="H149" s="2">
        <f t="shared" si="1"/>
        <v>0.35000000009313226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1957202</v>
      </c>
      <c r="D150" s="1">
        <f>'PR-RAS'!E154</f>
        <v>2009562.58</v>
      </c>
      <c r="E150" s="1">
        <v>0</v>
      </c>
      <c r="F150" s="1">
        <v>0</v>
      </c>
      <c r="G150" s="2">
        <f t="shared" si="0"/>
        <v>890472.74684000004</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3825</v>
      </c>
      <c r="D152" s="1">
        <f>'PR-RAS'!E156</f>
        <v>27034.23</v>
      </c>
      <c r="E152" s="1">
        <v>0</v>
      </c>
      <c r="F152" s="1">
        <v>0</v>
      </c>
      <c r="G152" s="2">
        <f t="shared" si="0"/>
        <v>8741.9124599999996</v>
      </c>
      <c r="H152" s="2">
        <f t="shared" si="1"/>
        <v>0.22999999999956344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24984</v>
      </c>
      <c r="D153" s="1">
        <f>'PR-RAS'!E157</f>
        <v>27003.54</v>
      </c>
      <c r="E153" s="1">
        <v>0</v>
      </c>
      <c r="F153" s="1">
        <v>0</v>
      </c>
      <c r="G153" s="2">
        <f t="shared" si="0"/>
        <v>12006.64416</v>
      </c>
      <c r="H153" s="2">
        <f t="shared" si="1"/>
        <v>0.45999999999912689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68947</v>
      </c>
      <c r="D154" s="1">
        <f>'PR-RAS'!E158</f>
        <v>67548.36</v>
      </c>
      <c r="E154" s="1">
        <v>0</v>
      </c>
      <c r="F154" s="1">
        <v>0</v>
      </c>
      <c r="G154" s="2">
        <f t="shared" si="0"/>
        <v>31218.689159999998</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327304</v>
      </c>
      <c r="D155" s="1">
        <f>'PR-RAS'!E159</f>
        <v>336518.82</v>
      </c>
      <c r="E155" s="1">
        <v>0</v>
      </c>
      <c r="F155" s="1">
        <v>0</v>
      </c>
      <c r="G155" s="2">
        <f t="shared" si="0"/>
        <v>154052.61256000001</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327304</v>
      </c>
      <c r="D157" s="1">
        <f>'PR-RAS'!E161</f>
        <v>336149.88</v>
      </c>
      <c r="E157" s="1">
        <v>0</v>
      </c>
      <c r="F157" s="1">
        <v>0</v>
      </c>
      <c r="G157" s="2">
        <f t="shared" si="0"/>
        <v>155938.18656</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368.94</v>
      </c>
      <c r="E158" s="1">
        <v>0</v>
      </c>
      <c r="F158" s="1">
        <v>0</v>
      </c>
      <c r="G158" s="2">
        <f t="shared" si="0"/>
        <v>115.84716</v>
      </c>
      <c r="H158" s="2">
        <f t="shared" si="1"/>
        <v>6.0000000000002274E-2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624562</v>
      </c>
      <c r="D159" s="1">
        <f>'PR-RAS'!E163</f>
        <v>490643.62</v>
      </c>
      <c r="E159" s="1">
        <v>0</v>
      </c>
      <c r="F159" s="1">
        <v>0</v>
      </c>
      <c r="G159" s="2">
        <f t="shared" si="0"/>
        <v>253724.17992</v>
      </c>
      <c r="H159" s="2">
        <f t="shared" si="1"/>
        <v>0.38000000000465661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224639</v>
      </c>
      <c r="D160" s="1">
        <f>'PR-RAS'!E164</f>
        <v>154447.40000000002</v>
      </c>
      <c r="E160" s="1">
        <v>0</v>
      </c>
      <c r="F160" s="1">
        <v>0</v>
      </c>
      <c r="G160" s="2">
        <f t="shared" si="0"/>
        <v>84831.874200000006</v>
      </c>
      <c r="H160" s="2">
        <f t="shared" si="1"/>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2871</v>
      </c>
      <c r="D161" s="1">
        <f>'PR-RAS'!E165</f>
        <v>17005</v>
      </c>
      <c r="E161" s="1">
        <v>0</v>
      </c>
      <c r="F161" s="1">
        <v>0</v>
      </c>
      <c r="G161" s="2">
        <f t="shared" si="0"/>
        <v>5900.96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98012</v>
      </c>
      <c r="D162" s="1">
        <f>'PR-RAS'!E166</f>
        <v>122988.64</v>
      </c>
      <c r="E162" s="1">
        <v>0</v>
      </c>
      <c r="F162" s="1">
        <v>0</v>
      </c>
      <c r="G162" s="2">
        <f t="shared" si="0"/>
        <v>55382.274080000003</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116651</v>
      </c>
      <c r="D163" s="1">
        <f>'PR-RAS'!E167</f>
        <v>1985</v>
      </c>
      <c r="E163" s="1">
        <v>0</v>
      </c>
      <c r="F163" s="1">
        <v>0</v>
      </c>
      <c r="G163" s="2">
        <f t="shared" si="0"/>
        <v>19540.601999999999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7105</v>
      </c>
      <c r="D164" s="1">
        <f>'PR-RAS'!E168</f>
        <v>12468.76</v>
      </c>
      <c r="E164" s="1">
        <v>0</v>
      </c>
      <c r="F164" s="1">
        <v>0</v>
      </c>
      <c r="G164" s="2">
        <f t="shared" si="0"/>
        <v>5222.9307600000002</v>
      </c>
      <c r="H164" s="2">
        <f t="shared" si="1"/>
        <v>0.23999999999978172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257941</v>
      </c>
      <c r="D165" s="1">
        <f>'PR-RAS'!E169</f>
        <v>209302.65999999997</v>
      </c>
      <c r="E165" s="1">
        <v>0</v>
      </c>
      <c r="F165" s="1">
        <v>0</v>
      </c>
      <c r="G165" s="2">
        <f t="shared" si="0"/>
        <v>110953.59647999999</v>
      </c>
      <c r="H165" s="2">
        <f t="shared" si="1"/>
        <v>0.34000000002561137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24041</v>
      </c>
      <c r="D166" s="1">
        <f>'PR-RAS'!E170</f>
        <v>20610.7</v>
      </c>
      <c r="E166" s="1">
        <v>0</v>
      </c>
      <c r="F166" s="1">
        <v>0</v>
      </c>
      <c r="G166" s="2">
        <f t="shared" si="0"/>
        <v>10768.296</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107239</v>
      </c>
      <c r="D167" s="1">
        <f>'PR-RAS'!E171</f>
        <v>101716.73</v>
      </c>
      <c r="E167" s="1">
        <v>0</v>
      </c>
      <c r="F167" s="1">
        <v>0</v>
      </c>
      <c r="G167" s="2">
        <f t="shared" si="0"/>
        <v>51571.628359999995</v>
      </c>
      <c r="H167" s="2">
        <f t="shared" si="1"/>
        <v>0.27000000000407454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71511</v>
      </c>
      <c r="D168" s="1">
        <f>'PR-RAS'!E172</f>
        <v>83956.67</v>
      </c>
      <c r="E168" s="1">
        <v>0</v>
      </c>
      <c r="F168" s="1">
        <v>0</v>
      </c>
      <c r="G168" s="2">
        <f t="shared" si="0"/>
        <v>39983.864780000004</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42135</v>
      </c>
      <c r="D169" s="1">
        <f>'PR-RAS'!E173</f>
        <v>0</v>
      </c>
      <c r="E169" s="1">
        <v>0</v>
      </c>
      <c r="F169" s="1">
        <v>0</v>
      </c>
      <c r="G169" s="2">
        <f t="shared" si="0"/>
        <v>7078.68</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8738</v>
      </c>
      <c r="D170" s="1">
        <f>'PR-RAS'!E174</f>
        <v>1672.65</v>
      </c>
      <c r="E170" s="1">
        <v>0</v>
      </c>
      <c r="F170" s="1">
        <v>0</v>
      </c>
      <c r="G170" s="2">
        <f t="shared" si="0"/>
        <v>2042.0777</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4277</v>
      </c>
      <c r="D172" s="1">
        <f>'PR-RAS'!E176</f>
        <v>1345.91</v>
      </c>
      <c r="E172" s="1">
        <v>0</v>
      </c>
      <c r="F172" s="1">
        <v>0</v>
      </c>
      <c r="G172" s="2">
        <f t="shared" si="0"/>
        <v>1191.66822</v>
      </c>
      <c r="H172" s="2">
        <f t="shared" si="1"/>
        <v>8.9999999999918145E-2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56661</v>
      </c>
      <c r="D173" s="1">
        <f>'PR-RAS'!E177</f>
        <v>77662.409999999989</v>
      </c>
      <c r="E173" s="1">
        <v>0</v>
      </c>
      <c r="F173" s="1">
        <v>0</v>
      </c>
      <c r="G173" s="2">
        <f t="shared" si="0"/>
        <v>36461.561039999993</v>
      </c>
      <c r="H173" s="2">
        <f t="shared" si="1"/>
        <v>0.40999999998894054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10305</v>
      </c>
      <c r="D174" s="1">
        <f>'PR-RAS'!E178</f>
        <v>8893.56</v>
      </c>
      <c r="E174" s="1">
        <v>0</v>
      </c>
      <c r="F174" s="1">
        <v>0</v>
      </c>
      <c r="G174" s="2">
        <f t="shared" si="0"/>
        <v>4859.9367599999996</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3000</v>
      </c>
      <c r="D175" s="1">
        <f>'PR-RAS'!E179</f>
        <v>3998.75</v>
      </c>
      <c r="E175" s="1">
        <v>0</v>
      </c>
      <c r="F175" s="1">
        <v>0</v>
      </c>
      <c r="G175" s="2">
        <f t="shared" si="0"/>
        <v>1913.5649999999998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25590</v>
      </c>
      <c r="D177" s="1">
        <f>'PR-RAS'!E181</f>
        <v>15995.04</v>
      </c>
      <c r="E177" s="1">
        <v>0</v>
      </c>
      <c r="F177" s="1">
        <v>0</v>
      </c>
      <c r="G177" s="2">
        <f t="shared" si="0"/>
        <v>10134.094079999999</v>
      </c>
      <c r="H177" s="2">
        <f t="shared" si="1"/>
        <v>4.0000000000873115E-2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6410</v>
      </c>
      <c r="D178" s="1">
        <f>'PR-RAS'!E182</f>
        <v>6410.46</v>
      </c>
      <c r="E178" s="1">
        <v>0</v>
      </c>
      <c r="F178" s="1">
        <v>0</v>
      </c>
      <c r="G178" s="2">
        <f t="shared" si="0"/>
        <v>3403.8728399999995</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1000</v>
      </c>
      <c r="D179" s="1">
        <f>'PR-RAS'!E183</f>
        <v>6405</v>
      </c>
      <c r="E179" s="1">
        <v>0</v>
      </c>
      <c r="F179" s="1">
        <v>0</v>
      </c>
      <c r="G179" s="2">
        <f t="shared" si="0"/>
        <v>2458.1799999999998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3168</v>
      </c>
      <c r="D180" s="1">
        <f>'PR-RAS'!E184</f>
        <v>29720.21</v>
      </c>
      <c r="E180" s="1">
        <v>0</v>
      </c>
      <c r="F180" s="1">
        <v>0</v>
      </c>
      <c r="G180" s="2">
        <f t="shared" si="0"/>
        <v>11206.907179999998</v>
      </c>
      <c r="H180" s="2">
        <f t="shared" si="1"/>
        <v>0.20999999999912689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7188</v>
      </c>
      <c r="D181" s="1">
        <f>'PR-RAS'!E185</f>
        <v>5571.89</v>
      </c>
      <c r="E181" s="1">
        <v>0</v>
      </c>
      <c r="F181" s="1">
        <v>0</v>
      </c>
      <c r="G181" s="2">
        <f t="shared" si="0"/>
        <v>3299.7203999999997</v>
      </c>
      <c r="H181" s="2">
        <f t="shared" si="1"/>
        <v>0.10999999999967258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667.5</v>
      </c>
      <c r="E182" s="1">
        <v>0</v>
      </c>
      <c r="F182" s="1">
        <v>0</v>
      </c>
      <c r="G182" s="2">
        <f t="shared" si="0"/>
        <v>241.63499999999999</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72405</v>
      </c>
      <c r="D183" s="1">
        <f>'PR-RAS'!E187</f>
        <v>22795.69</v>
      </c>
      <c r="E183" s="1">
        <v>0</v>
      </c>
      <c r="F183" s="1">
        <v>0</v>
      </c>
      <c r="G183" s="2">
        <f t="shared" si="0"/>
        <v>21475.34116</v>
      </c>
      <c r="H183" s="2">
        <f t="shared" si="1"/>
        <v>0.31000000000130967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12916</v>
      </c>
      <c r="D184" s="1">
        <f>'PR-RAS'!E188</f>
        <v>26435.46</v>
      </c>
      <c r="E184" s="1">
        <v>0</v>
      </c>
      <c r="F184" s="1">
        <v>0</v>
      </c>
      <c r="G184" s="2">
        <f t="shared" si="0"/>
        <v>12039.006359999999</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6650</v>
      </c>
      <c r="D186" s="1">
        <f>'PR-RAS'!E190</f>
        <v>6650.32</v>
      </c>
      <c r="E186" s="1">
        <v>0</v>
      </c>
      <c r="F186" s="1">
        <v>0</v>
      </c>
      <c r="G186" s="2">
        <f t="shared" si="0"/>
        <v>3690.8683999999998</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v>
      </c>
      <c r="D187" s="1">
        <f>'PR-RAS'!E191</f>
        <v>0</v>
      </c>
      <c r="E187" s="1">
        <v>0</v>
      </c>
      <c r="F187" s="1">
        <v>0</v>
      </c>
      <c r="G187" s="2">
        <f t="shared" si="0"/>
        <v>21.576000000000001</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v>
      </c>
      <c r="D188" s="1">
        <f>'PR-RAS'!E192</f>
        <v>500</v>
      </c>
      <c r="E188" s="1">
        <v>0</v>
      </c>
      <c r="F188" s="1">
        <v>0</v>
      </c>
      <c r="G188" s="2">
        <f t="shared" si="0"/>
        <v>205.7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5212</v>
      </c>
      <c r="D189" s="1">
        <f>'PR-RAS'!E193</f>
        <v>6287.5</v>
      </c>
      <c r="E189" s="1">
        <v>0</v>
      </c>
      <c r="F189" s="1">
        <v>0</v>
      </c>
      <c r="G189" s="2">
        <f t="shared" si="0"/>
        <v>3343.9560000000001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11874.99</v>
      </c>
      <c r="E190" s="1">
        <v>0</v>
      </c>
      <c r="F190" s="1">
        <v>0</v>
      </c>
      <c r="G190" s="2">
        <f t="shared" si="0"/>
        <v>4488.74622</v>
      </c>
      <c r="H190" s="2">
        <f t="shared" si="1"/>
        <v>1.0000000000218279E-2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838</v>
      </c>
      <c r="D191" s="1">
        <f>'PR-RAS'!E195</f>
        <v>1122.6500000000001</v>
      </c>
      <c r="E191" s="1">
        <v>0</v>
      </c>
      <c r="F191" s="1">
        <v>0</v>
      </c>
      <c r="G191" s="2">
        <f t="shared" si="0"/>
        <v>585.827</v>
      </c>
      <c r="H191" s="2">
        <f t="shared" si="1"/>
        <v>0.34999999999990905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1685</v>
      </c>
      <c r="D192" s="1">
        <f>'PR-RAS'!E196</f>
        <v>9834.7899999999991</v>
      </c>
      <c r="E192" s="1">
        <v>0</v>
      </c>
      <c r="F192" s="1">
        <v>0</v>
      </c>
      <c r="G192" s="2">
        <f t="shared" si="0"/>
        <v>4078.7247799999996</v>
      </c>
      <c r="H192" s="2">
        <f t="shared" si="1"/>
        <v>0.21000000000094587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1685</v>
      </c>
      <c r="D206" s="1">
        <f>'PR-RAS'!E210</f>
        <v>9834.7899999999991</v>
      </c>
      <c r="E206" s="1">
        <v>0</v>
      </c>
      <c r="F206" s="1">
        <v>0</v>
      </c>
      <c r="G206" s="2">
        <f t="shared" si="0"/>
        <v>4377.6888999999992</v>
      </c>
      <c r="H206" s="2">
        <f t="shared" si="1"/>
        <v>0.21000000000094587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1685</v>
      </c>
      <c r="D207" s="1">
        <f>'PR-RAS'!E211</f>
        <v>1611.4</v>
      </c>
      <c r="E207" s="1">
        <v>0</v>
      </c>
      <c r="F207" s="1">
        <v>0</v>
      </c>
      <c r="G207" s="2">
        <f t="shared" si="0"/>
        <v>1011.0068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8209.99</v>
      </c>
      <c r="E209" s="1">
        <v>0</v>
      </c>
      <c r="F209" s="1">
        <v>0</v>
      </c>
      <c r="G209" s="2">
        <f t="shared" si="0"/>
        <v>3415.3558399999997</v>
      </c>
      <c r="H209" s="2">
        <f t="shared" si="1"/>
        <v>1.0000000000218279E-2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13.4</v>
      </c>
      <c r="E210" s="1">
        <v>0</v>
      </c>
      <c r="F210" s="1">
        <v>0</v>
      </c>
      <c r="G210" s="2">
        <f t="shared" si="0"/>
        <v>5.6011999999999995</v>
      </c>
      <c r="H210" s="2">
        <f t="shared" si="1"/>
        <v>0.40000000000000036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3008509</v>
      </c>
      <c r="D285" s="1">
        <f>'PR-RAS'!E289</f>
        <v>2968145.94</v>
      </c>
      <c r="E285" s="1">
        <v>0</v>
      </c>
      <c r="F285" s="1">
        <v>0</v>
      </c>
      <c r="G285" s="2">
        <f t="shared" si="8"/>
        <v>2540323.4499199996</v>
      </c>
      <c r="H285" s="2">
        <f t="shared" si="9"/>
        <v>6.0000000055879354E-2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168591</v>
      </c>
      <c r="D287" s="1">
        <f>'PR-RAS'!E291</f>
        <v>919.54000000003725</v>
      </c>
      <c r="E287" s="1">
        <v>0</v>
      </c>
      <c r="F287" s="1">
        <v>0</v>
      </c>
      <c r="G287" s="2">
        <f t="shared" si="8"/>
        <v>48743.002880000015</v>
      </c>
      <c r="H287" s="2">
        <f t="shared" si="9"/>
        <v>0.4599999999627471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199214</v>
      </c>
      <c r="D288" s="1">
        <f>'PR-RAS'!E292</f>
        <v>30204.33</v>
      </c>
      <c r="E288" s="1">
        <v>0</v>
      </c>
      <c r="F288" s="1">
        <v>0</v>
      </c>
      <c r="G288" s="2">
        <f t="shared" si="8"/>
        <v>74511.703419999991</v>
      </c>
      <c r="H288" s="2">
        <f t="shared" si="9"/>
        <v>0.33000000000174623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4276</v>
      </c>
      <c r="D290" s="1">
        <f>'PR-RAS'!E294</f>
        <v>5533</v>
      </c>
      <c r="E290" s="1">
        <v>0</v>
      </c>
      <c r="F290" s="1">
        <v>0</v>
      </c>
      <c r="G290" s="2">
        <f t="shared" si="8"/>
        <v>4433.8379999999997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31409</v>
      </c>
      <c r="D345" s="1">
        <f>'PR-RAS'!E350</f>
        <v>2234.77</v>
      </c>
      <c r="E345" s="1">
        <v>0</v>
      </c>
      <c r="F345" s="1">
        <v>0</v>
      </c>
      <c r="G345" s="2">
        <f t="shared" si="8"/>
        <v>12342.21776</v>
      </c>
      <c r="H345" s="2">
        <f t="shared" si="9"/>
        <v>0.23000000000001819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31409</v>
      </c>
      <c r="D358" s="1">
        <f>'PR-RAS'!E363</f>
        <v>2234.77</v>
      </c>
      <c r="E358" s="1">
        <v>0</v>
      </c>
      <c r="F358" s="1">
        <v>0</v>
      </c>
      <c r="G358" s="2">
        <f t="shared" si="8"/>
        <v>12808.638779999999</v>
      </c>
      <c r="H358" s="2">
        <f t="shared" si="9"/>
        <v>0.23000000000001819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24044</v>
      </c>
      <c r="D364" s="1">
        <f>'PR-RAS'!E369</f>
        <v>2234.77</v>
      </c>
      <c r="E364" s="1">
        <v>0</v>
      </c>
      <c r="F364" s="1">
        <v>0</v>
      </c>
      <c r="G364" s="2">
        <f t="shared" si="8"/>
        <v>10350.41502</v>
      </c>
      <c r="H364" s="2">
        <f t="shared" si="9"/>
        <v>0.23000000000001819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6061</v>
      </c>
      <c r="D365" s="1">
        <f>'PR-RAS'!E370</f>
        <v>2234.77</v>
      </c>
      <c r="E365" s="1">
        <v>0</v>
      </c>
      <c r="F365" s="1">
        <v>0</v>
      </c>
      <c r="G365" s="2">
        <f t="shared" si="8"/>
        <v>3833.1165600000004</v>
      </c>
      <c r="H365" s="2">
        <f t="shared" si="9"/>
        <v>0.23000000000001819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700</v>
      </c>
      <c r="D368" s="1">
        <f>'PR-RAS'!E373</f>
        <v>0</v>
      </c>
      <c r="E368" s="1">
        <v>0</v>
      </c>
      <c r="F368" s="1">
        <v>0</v>
      </c>
      <c r="G368" s="2">
        <f t="shared" si="8"/>
        <v>256.89999999999998</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3873</v>
      </c>
      <c r="D370" s="1">
        <f>'PR-RAS'!E375</f>
        <v>0</v>
      </c>
      <c r="E370" s="1">
        <v>0</v>
      </c>
      <c r="F370" s="1">
        <v>0</v>
      </c>
      <c r="G370" s="2">
        <f t="shared" si="8"/>
        <v>1429.1369999999999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13410</v>
      </c>
      <c r="D371" s="1">
        <f>'PR-RAS'!E376</f>
        <v>0</v>
      </c>
      <c r="E371" s="1">
        <v>0</v>
      </c>
      <c r="F371" s="1">
        <v>0</v>
      </c>
      <c r="G371" s="2">
        <f t="shared" si="8"/>
        <v>4961.7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7365</v>
      </c>
      <c r="D378" s="1">
        <f>'PR-RAS'!E383</f>
        <v>0</v>
      </c>
      <c r="E378" s="1">
        <v>0</v>
      </c>
      <c r="F378" s="1">
        <v>0</v>
      </c>
      <c r="G378" s="2">
        <f t="shared" si="8"/>
        <v>2776.605</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7365</v>
      </c>
      <c r="D379" s="1">
        <f>'PR-RAS'!E384</f>
        <v>0</v>
      </c>
      <c r="E379" s="1">
        <v>0</v>
      </c>
      <c r="F379" s="1">
        <v>0</v>
      </c>
      <c r="G379" s="2">
        <f t="shared" si="8"/>
        <v>2783.97</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31409</v>
      </c>
      <c r="D403" s="1">
        <f>'PR-RAS'!E408</f>
        <v>2234.77</v>
      </c>
      <c r="E403" s="1">
        <v>0</v>
      </c>
      <c r="F403" s="1">
        <v>0</v>
      </c>
      <c r="G403" s="2">
        <f t="shared" si="8"/>
        <v>14423.17308</v>
      </c>
      <c r="H403" s="2">
        <f t="shared" si="9"/>
        <v>0.23000000000001819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2839918</v>
      </c>
      <c r="D407" s="1">
        <f>'PR-RAS'!E412</f>
        <v>2967226.4</v>
      </c>
      <c r="E407" s="1">
        <v>0</v>
      </c>
      <c r="F407" s="1">
        <v>0</v>
      </c>
      <c r="G407" s="2">
        <f t="shared" si="8"/>
        <v>3562394.5448000007</v>
      </c>
      <c r="H407" s="2">
        <f t="shared" si="9"/>
        <v>0.39999999990686774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3039918</v>
      </c>
      <c r="D408" s="1">
        <f>'PR-RAS'!E413</f>
        <v>2970380.71</v>
      </c>
      <c r="E408" s="1">
        <v>0</v>
      </c>
      <c r="F408" s="1">
        <v>0</v>
      </c>
      <c r="G408" s="2">
        <f t="shared" si="8"/>
        <v>3655136.5239399998</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200000</v>
      </c>
      <c r="D410" s="1">
        <f>'PR-RAS'!E415</f>
        <v>3154.3100000000559</v>
      </c>
      <c r="E410" s="1">
        <v>0</v>
      </c>
      <c r="F410" s="1">
        <v>0</v>
      </c>
      <c r="G410" s="2">
        <f t="shared" si="8"/>
        <v>84380.225580000042</v>
      </c>
      <c r="H410" s="2">
        <f t="shared" si="9"/>
        <v>0.31000000005587935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199214</v>
      </c>
      <c r="D411" s="1">
        <f>'PR-RAS'!E416</f>
        <v>30204.33</v>
      </c>
      <c r="E411" s="1">
        <v>0</v>
      </c>
      <c r="F411" s="1">
        <v>0</v>
      </c>
      <c r="G411" s="2">
        <f t="shared" si="8"/>
        <v>106445.29059999999</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4276</v>
      </c>
      <c r="D413" s="1">
        <f>'PR-RAS'!E418</f>
        <v>5533</v>
      </c>
      <c r="E413" s="1">
        <v>0</v>
      </c>
      <c r="F413" s="1">
        <v>0</v>
      </c>
      <c r="G413" s="2">
        <f t="shared" si="8"/>
        <v>6320.9039999999995</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2839918</v>
      </c>
      <c r="D633" s="1">
        <f>'PR-RAS'!E639</f>
        <v>2967226.4</v>
      </c>
      <c r="E633" s="1">
        <v>0</v>
      </c>
      <c r="F633" s="1">
        <v>0</v>
      </c>
      <c r="G633" s="2">
        <f t="shared" si="10"/>
        <v>5545402.3456000006</v>
      </c>
      <c r="H633" s="2">
        <f t="shared" si="11"/>
        <v>0.39999999990686774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3039918</v>
      </c>
      <c r="D634" s="1">
        <f>'PR-RAS'!E640</f>
        <v>2970380.71</v>
      </c>
      <c r="E634" s="1">
        <v>0</v>
      </c>
      <c r="F634" s="1">
        <v>0</v>
      </c>
      <c r="G634" s="2">
        <f t="shared" si="10"/>
        <v>5684770.0728599997</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200000</v>
      </c>
      <c r="D636" s="1">
        <f>'PR-RAS'!E642</f>
        <v>3154.3100000000559</v>
      </c>
      <c r="E636" s="1">
        <v>0</v>
      </c>
      <c r="F636" s="1">
        <v>0</v>
      </c>
      <c r="G636" s="2">
        <f t="shared" si="10"/>
        <v>131005.97370000008</v>
      </c>
      <c r="H636" s="2">
        <f t="shared" si="11"/>
        <v>0.31000000005587935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199214</v>
      </c>
      <c r="D637" s="1">
        <f>'PR-RAS'!E643</f>
        <v>30204.33</v>
      </c>
      <c r="E637" s="1">
        <v>0</v>
      </c>
      <c r="F637" s="1">
        <v>0</v>
      </c>
      <c r="G637" s="2">
        <f t="shared" si="10"/>
        <v>165120.01175999999</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27050.019999999946</v>
      </c>
      <c r="E639" s="1">
        <v>0</v>
      </c>
      <c r="F639" s="1">
        <v>0</v>
      </c>
      <c r="G639" s="2">
        <f t="shared" si="10"/>
        <v>34515.825519999933</v>
      </c>
      <c r="H639" s="2">
        <f t="shared" si="11"/>
        <v>1.9999999945866875E-2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786</v>
      </c>
      <c r="D640" s="1">
        <f>'PR-RAS'!E646</f>
        <v>0</v>
      </c>
      <c r="E640" s="1">
        <v>0</v>
      </c>
      <c r="F640" s="1">
        <v>0</v>
      </c>
      <c r="G640" s="2">
        <f t="shared" si="10"/>
        <v>502.25400000000002</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401405</v>
      </c>
      <c r="D641" s="1">
        <f>'PR-RAS'!E647</f>
        <v>441317.69999999995</v>
      </c>
      <c r="E641" s="1">
        <v>0</v>
      </c>
      <c r="F641" s="1">
        <v>0</v>
      </c>
      <c r="G641" s="2">
        <f t="shared" si="10"/>
        <v>821785.85599999991</v>
      </c>
      <c r="H641" s="2">
        <f t="shared" si="11"/>
        <v>0.30000000004656613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224310</v>
      </c>
      <c r="D642" s="1">
        <f>'PR-RAS'!E649</f>
        <v>81858.179999999993</v>
      </c>
      <c r="E642" s="1">
        <v>0</v>
      </c>
      <c r="F642" s="1">
        <v>0</v>
      </c>
      <c r="G642" s="2">
        <f t="shared" si="10"/>
        <v>248724.89676</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2809712</v>
      </c>
      <c r="D643" s="1">
        <f>'PR-RAS'!E650</f>
        <v>2820002.86</v>
      </c>
      <c r="E643" s="1">
        <v>0</v>
      </c>
      <c r="F643" s="1">
        <v>0</v>
      </c>
      <c r="G643" s="2">
        <f t="shared" si="10"/>
        <v>5424718.7762399996</v>
      </c>
      <c r="H643" s="2">
        <f t="shared" si="11"/>
        <v>0.14000000013038516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2998287</v>
      </c>
      <c r="D644" s="1">
        <f>'PR-RAS'!E651</f>
        <v>2848998.92</v>
      </c>
      <c r="E644" s="1">
        <v>0</v>
      </c>
      <c r="F644" s="1">
        <v>0</v>
      </c>
      <c r="G644" s="2">
        <f t="shared" si="10"/>
        <v>5591711.1521199998</v>
      </c>
      <c r="H644" s="2">
        <f t="shared" si="11"/>
        <v>8.0000000074505806E-2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35735</v>
      </c>
      <c r="D645" s="1">
        <f>'PR-RAS'!E652</f>
        <v>52862.120000000112</v>
      </c>
      <c r="E645" s="1">
        <v>0</v>
      </c>
      <c r="F645" s="1">
        <v>0</v>
      </c>
      <c r="G645" s="2">
        <f t="shared" si="10"/>
        <v>91099.750560000146</v>
      </c>
      <c r="H645" s="2">
        <f t="shared" si="11"/>
        <v>0.12000000011175871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v>
      </c>
      <c r="D647" s="1">
        <f>'PR-RAS'!E654</f>
        <v>47</v>
      </c>
      <c r="E647" s="1">
        <v>0</v>
      </c>
      <c r="F647" s="1">
        <v>0</v>
      </c>
      <c r="G647" s="2">
        <f t="shared" si="10"/>
        <v>88.50200000000001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27</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2485336</v>
      </c>
      <c r="D668" s="1">
        <f>'PR-RAS'!E675</f>
        <v>2627014.65</v>
      </c>
      <c r="E668" s="1">
        <v>0</v>
      </c>
      <c r="F668" s="1">
        <v>0</v>
      </c>
      <c r="G668" s="2">
        <f t="shared" si="10"/>
        <v>5162156.6551000001</v>
      </c>
      <c r="H668" s="2">
        <f t="shared" si="11"/>
        <v>0.35000000009313226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14000</v>
      </c>
      <c r="D669" s="1">
        <f>'PR-RAS'!E676</f>
        <v>25000</v>
      </c>
      <c r="E669" s="1">
        <v>0</v>
      </c>
      <c r="F669" s="1">
        <v>0</v>
      </c>
      <c r="G669" s="2">
        <f t="shared" si="10"/>
        <v>42752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23471.42</v>
      </c>
      <c r="E687" s="1">
        <v>0</v>
      </c>
      <c r="F687" s="1">
        <v>0</v>
      </c>
      <c r="G687" s="2">
        <f t="shared" si="10"/>
        <v>32202.788240000002</v>
      </c>
      <c r="H687" s="2">
        <f t="shared" si="11"/>
        <v>0.41999999999825377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36009</v>
      </c>
      <c r="D703" s="1">
        <f>'PR-RAS'!E710</f>
        <v>42913.5</v>
      </c>
      <c r="E703" s="1">
        <v>0</v>
      </c>
      <c r="F703" s="1">
        <v>0</v>
      </c>
      <c r="G703" s="2">
        <f t="shared" si="10"/>
        <v>85528.871999999988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14434.58</v>
      </c>
      <c r="E710" s="1">
        <v>0</v>
      </c>
      <c r="F710" s="1">
        <v>0</v>
      </c>
      <c r="G710" s="2">
        <f t="shared" si="10"/>
        <v>20468.23444</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98012</v>
      </c>
      <c r="D711" s="1">
        <f>'PR-RAS'!E718</f>
        <v>122988.64</v>
      </c>
      <c r="E711" s="1">
        <v>0</v>
      </c>
      <c r="F711" s="1">
        <v>0</v>
      </c>
      <c r="G711" s="2">
        <f t="shared" si="10"/>
        <v>244232.38880000002</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310</v>
      </c>
      <c r="E713" s="1">
        <v>0</v>
      </c>
      <c r="F713" s="1">
        <v>0</v>
      </c>
      <c r="G713" s="2">
        <f t="shared" si="10"/>
        <v>441.44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3626.46</v>
      </c>
      <c r="E715" s="1">
        <v>0</v>
      </c>
      <c r="F715" s="1">
        <v>0</v>
      </c>
      <c r="G715" s="2">
        <f t="shared" si="10"/>
        <v>5178.5848799999994</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2699</v>
      </c>
      <c r="D716" s="1">
        <f>'PR-RAS'!E723</f>
        <v>0</v>
      </c>
      <c r="E716" s="1">
        <v>0</v>
      </c>
      <c r="F716" s="1">
        <v>0</v>
      </c>
      <c r="G716" s="2">
        <f t="shared" si="10"/>
        <v>1929.7849999999999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483303.62</v>
      </c>
      <c r="D1480" s="6"/>
      <c r="E1480" s="6">
        <v>0</v>
      </c>
      <c r="F1480" s="6">
        <v>0</v>
      </c>
      <c r="G1480" s="7">
        <f t="shared" ref="G1480:G1580" si="34">B1480/1000*C1480</f>
        <v>483.30362000000002</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3018733.15</v>
      </c>
      <c r="D1481" s="1">
        <v>0</v>
      </c>
      <c r="E1481" s="1">
        <v>0</v>
      </c>
      <c r="F1481" s="1">
        <v>0</v>
      </c>
      <c r="G1481" s="2">
        <f t="shared" si="34"/>
        <v>6037.4663</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3016498.38</v>
      </c>
      <c r="D1483" s="1">
        <v>0</v>
      </c>
      <c r="E1483" s="1">
        <v>0</v>
      </c>
      <c r="F1483" s="1">
        <v>0</v>
      </c>
      <c r="G1483" s="2">
        <f t="shared" si="34"/>
        <v>12065.99352</v>
      </c>
      <c r="H1483" s="2">
        <f t="shared" si="35"/>
        <v>0.37999999988824129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2499053.88</v>
      </c>
      <c r="D1484" s="1">
        <v>0</v>
      </c>
      <c r="E1484" s="1">
        <v>0</v>
      </c>
      <c r="F1484" s="1">
        <v>0</v>
      </c>
      <c r="G1484" s="2">
        <f t="shared" si="34"/>
        <v>12495.269399999999</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499137.07</v>
      </c>
      <c r="D1485" s="1">
        <v>0</v>
      </c>
      <c r="E1485" s="1">
        <v>0</v>
      </c>
      <c r="F1485" s="1">
        <v>0</v>
      </c>
      <c r="G1485" s="2">
        <f t="shared" si="34"/>
        <v>2994.82242</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9834.7900000000009</v>
      </c>
      <c r="D1486" s="1">
        <v>0</v>
      </c>
      <c r="E1486" s="1">
        <v>0</v>
      </c>
      <c r="F1486" s="1">
        <v>0</v>
      </c>
      <c r="G1486" s="2">
        <f t="shared" si="34"/>
        <v>68.843530000000001</v>
      </c>
      <c r="H1486" s="2">
        <f t="shared" si="35"/>
        <v>0.20999999999912689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8472.64</v>
      </c>
      <c r="D1491" s="1">
        <v>0</v>
      </c>
      <c r="E1491" s="1">
        <v>0</v>
      </c>
      <c r="F1491" s="1">
        <v>0</v>
      </c>
      <c r="G1491" s="2">
        <f t="shared" si="34"/>
        <v>101.67167999999999</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2234.77</v>
      </c>
      <c r="D1492" s="1">
        <v>0</v>
      </c>
      <c r="E1492" s="1">
        <v>0</v>
      </c>
      <c r="F1492" s="1">
        <v>0</v>
      </c>
      <c r="G1492" s="2">
        <f t="shared" si="34"/>
        <v>29.052009999999999</v>
      </c>
      <c r="H1492" s="2">
        <f t="shared" si="35"/>
        <v>0.23000000000001819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3005244.6699999995</v>
      </c>
      <c r="D1499" s="1">
        <v>0</v>
      </c>
      <c r="E1499" s="1">
        <v>0</v>
      </c>
      <c r="F1499" s="1">
        <v>0</v>
      </c>
      <c r="G1499" s="2">
        <f t="shared" si="34"/>
        <v>60104.893399999994</v>
      </c>
      <c r="H1499" s="2">
        <f t="shared" si="35"/>
        <v>0.33000000054016709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3003009.8999999994</v>
      </c>
      <c r="D1501" s="1">
        <v>0</v>
      </c>
      <c r="E1501" s="1">
        <v>0</v>
      </c>
      <c r="F1501" s="1">
        <v>0</v>
      </c>
      <c r="G1501" s="2">
        <f t="shared" si="34"/>
        <v>66066.217799999984</v>
      </c>
      <c r="H1501" s="2">
        <f t="shared" si="35"/>
        <v>0.10000000055879354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2476954.61</v>
      </c>
      <c r="D1502" s="1">
        <v>0</v>
      </c>
      <c r="E1502" s="1">
        <v>0</v>
      </c>
      <c r="F1502" s="1">
        <v>0</v>
      </c>
      <c r="G1502" s="2">
        <f t="shared" si="34"/>
        <v>56969.956029999994</v>
      </c>
      <c r="H1502" s="2">
        <f t="shared" si="35"/>
        <v>0.39000000013038516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514747.49</v>
      </c>
      <c r="D1503" s="1">
        <v>0</v>
      </c>
      <c r="E1503" s="1">
        <v>0</v>
      </c>
      <c r="F1503" s="1">
        <v>0</v>
      </c>
      <c r="G1503" s="2">
        <f t="shared" si="34"/>
        <v>12353.939759999999</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9935.7900000000009</v>
      </c>
      <c r="D1504" s="1">
        <v>0</v>
      </c>
      <c r="E1504" s="1">
        <v>0</v>
      </c>
      <c r="F1504" s="1">
        <v>0</v>
      </c>
      <c r="G1504" s="2">
        <f t="shared" si="34"/>
        <v>248.39475000000004</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1372.01</v>
      </c>
      <c r="D1509" s="1">
        <v>0</v>
      </c>
      <c r="E1509" s="1">
        <v>0</v>
      </c>
      <c r="F1509" s="1">
        <v>0</v>
      </c>
      <c r="G1509" s="2">
        <f t="shared" si="34"/>
        <v>41.160299999999999</v>
      </c>
      <c r="H1509" s="2">
        <f t="shared" si="35"/>
        <v>9.9999999999909051E-3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2234.77</v>
      </c>
      <c r="D1510" s="1">
        <v>0</v>
      </c>
      <c r="E1510" s="1">
        <v>0</v>
      </c>
      <c r="F1510" s="1">
        <v>0</v>
      </c>
      <c r="G1510" s="2">
        <f t="shared" si="34"/>
        <v>69.277869999999993</v>
      </c>
      <c r="H1510" s="2">
        <f t="shared" si="35"/>
        <v>0.23000000000001819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496792.10000000056</v>
      </c>
      <c r="D1517" s="1">
        <v>0</v>
      </c>
      <c r="E1517" s="1">
        <v>0</v>
      </c>
      <c r="F1517" s="1">
        <v>0</v>
      </c>
      <c r="G1517" s="2">
        <f t="shared" si="34"/>
        <v>18878.099800000022</v>
      </c>
      <c r="H1517" s="2">
        <f t="shared" si="35"/>
        <v>0.10000000055879354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496792.1</v>
      </c>
      <c r="D1576" s="1">
        <v>0</v>
      </c>
      <c r="E1576" s="1">
        <v>0</v>
      </c>
      <c r="F1576" s="1">
        <v>0</v>
      </c>
      <c r="G1576" s="2">
        <f t="shared" si="34"/>
        <v>48188.833699999996</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496792.1</v>
      </c>
      <c r="D1578" s="1">
        <v>0</v>
      </c>
      <c r="E1578" s="1">
        <v>0</v>
      </c>
      <c r="F1578" s="1">
        <v>0</v>
      </c>
      <c r="G1578" s="2">
        <f t="shared" si="34"/>
        <v>49182.4179</v>
      </c>
      <c r="H1578" s="2">
        <f t="shared" si="35"/>
        <v>9.9999999976716936E-2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c r="D1" s="322"/>
    </row>
    <row r="2" spans="1:17" ht="33" customHeight="1" x14ac:dyDescent="0.2">
      <c r="A2" s="385" t="s">
        <v>3299</v>
      </c>
      <c r="B2" s="386"/>
      <c r="C2" s="383"/>
      <c r="D2" s="4"/>
      <c r="E2" s="4"/>
      <c r="F2" s="4"/>
      <c r="G2" s="4"/>
      <c r="H2" s="4"/>
      <c r="I2" s="4"/>
      <c r="J2" s="4"/>
      <c r="K2" s="4"/>
      <c r="L2" s="4"/>
      <c r="M2" s="4"/>
      <c r="N2" s="4"/>
      <c r="O2" s="4"/>
      <c r="P2" s="4"/>
      <c r="Q2" s="4"/>
    </row>
    <row r="3" spans="1:17" ht="18.75" customHeight="1" x14ac:dyDescent="0.2">
      <c r="A3" s="43" t="s">
        <v>3300</v>
      </c>
      <c r="B3" s="387" t="s">
        <v>3301</v>
      </c>
      <c r="C3" s="383"/>
      <c r="D3" s="4"/>
      <c r="E3" s="4"/>
      <c r="F3" s="4"/>
      <c r="G3" s="4"/>
      <c r="H3" s="4"/>
      <c r="I3" s="4"/>
      <c r="J3" s="4"/>
      <c r="K3" s="4"/>
      <c r="L3" s="4"/>
      <c r="M3" s="4"/>
      <c r="N3" s="4"/>
      <c r="O3" s="4"/>
      <c r="P3" s="4"/>
      <c r="Q3" s="4"/>
    </row>
    <row r="4" spans="1:17" ht="37.5" hidden="1" customHeight="1" x14ac:dyDescent="0.2">
      <c r="A4" s="44" t="s">
        <v>3302</v>
      </c>
      <c r="B4" s="382" t="s">
        <v>3303</v>
      </c>
      <c r="C4" s="383"/>
      <c r="D4" s="4"/>
      <c r="E4" s="4"/>
      <c r="F4" s="4"/>
      <c r="G4" s="4"/>
      <c r="H4" s="4"/>
      <c r="I4" s="4"/>
      <c r="J4" s="4"/>
      <c r="K4" s="4"/>
      <c r="L4" s="4"/>
      <c r="M4" s="4"/>
      <c r="N4" s="4"/>
      <c r="O4" s="4"/>
      <c r="P4" s="4"/>
      <c r="Q4" s="4"/>
    </row>
    <row r="5" spans="1:17" ht="48" hidden="1" customHeight="1" x14ac:dyDescent="0.2">
      <c r="A5" s="44" t="s">
        <v>3302</v>
      </c>
      <c r="B5" s="382" t="s">
        <v>3304</v>
      </c>
      <c r="C5" s="383"/>
      <c r="D5" s="4"/>
      <c r="E5" s="4"/>
      <c r="F5" s="4"/>
      <c r="G5" s="4"/>
      <c r="H5" s="4"/>
      <c r="I5" s="4"/>
      <c r="J5" s="4"/>
      <c r="K5" s="4"/>
      <c r="L5" s="4"/>
      <c r="M5" s="4"/>
      <c r="N5" s="4"/>
      <c r="O5" s="4"/>
      <c r="P5" s="4"/>
      <c r="Q5" s="4"/>
    </row>
    <row r="6" spans="1:17" ht="59.25" hidden="1" customHeight="1" x14ac:dyDescent="0.2">
      <c r="A6" s="44" t="s">
        <v>3302</v>
      </c>
      <c r="B6" s="382" t="s">
        <v>3305</v>
      </c>
      <c r="C6" s="383"/>
      <c r="D6" s="4"/>
      <c r="E6" s="4"/>
      <c r="F6" s="4"/>
      <c r="G6" s="4"/>
      <c r="H6" s="4"/>
      <c r="I6" s="4"/>
      <c r="J6" s="4"/>
      <c r="K6" s="4"/>
      <c r="L6" s="4"/>
      <c r="M6" s="4"/>
      <c r="N6" s="4"/>
      <c r="O6" s="4"/>
      <c r="P6" s="4"/>
      <c r="Q6" s="4"/>
    </row>
    <row r="7" spans="1:17" ht="48" hidden="1" customHeight="1" x14ac:dyDescent="0.2">
      <c r="A7" s="44" t="s">
        <v>3306</v>
      </c>
      <c r="B7" s="382" t="s">
        <v>3307</v>
      </c>
      <c r="C7" s="383"/>
      <c r="D7" s="4"/>
      <c r="E7" s="4"/>
      <c r="F7" s="4"/>
      <c r="G7" s="4"/>
      <c r="H7" s="4"/>
      <c r="I7" s="4"/>
      <c r="J7" s="4"/>
      <c r="K7" s="4"/>
      <c r="L7" s="4"/>
      <c r="M7" s="4"/>
      <c r="N7" s="4"/>
      <c r="O7" s="4"/>
      <c r="P7" s="4"/>
      <c r="Q7" s="4"/>
    </row>
    <row r="8" spans="1:17" ht="41.25" hidden="1" customHeight="1" x14ac:dyDescent="0.2">
      <c r="A8" s="44" t="s">
        <v>3308</v>
      </c>
      <c r="B8" s="382" t="s">
        <v>3309</v>
      </c>
      <c r="C8" s="383"/>
      <c r="D8" s="4"/>
      <c r="E8" s="4"/>
      <c r="F8" s="4"/>
      <c r="G8" s="4"/>
      <c r="H8" s="4"/>
      <c r="I8" s="4"/>
      <c r="J8" s="4"/>
      <c r="K8" s="4"/>
      <c r="L8" s="4"/>
      <c r="M8" s="4"/>
      <c r="N8" s="4"/>
      <c r="O8" s="4"/>
      <c r="P8" s="4"/>
      <c r="Q8" s="4"/>
    </row>
    <row r="9" spans="1:17" ht="59.25" hidden="1" customHeight="1" x14ac:dyDescent="0.2">
      <c r="A9" s="44" t="s">
        <v>3310</v>
      </c>
      <c r="B9" s="382" t="s">
        <v>3311</v>
      </c>
      <c r="C9" s="383"/>
      <c r="D9" s="4"/>
      <c r="E9" s="4"/>
      <c r="F9" s="4"/>
      <c r="G9" s="4"/>
      <c r="H9" s="4"/>
      <c r="I9" s="4"/>
      <c r="J9" s="4"/>
      <c r="K9" s="4"/>
      <c r="L9" s="4"/>
      <c r="M9" s="4"/>
      <c r="N9" s="4"/>
      <c r="O9" s="4"/>
      <c r="P9" s="4"/>
      <c r="Q9" s="4"/>
    </row>
    <row r="10" spans="1:17" ht="61.5" hidden="1" customHeight="1" x14ac:dyDescent="0.2">
      <c r="A10" s="44" t="s">
        <v>3310</v>
      </c>
      <c r="B10" s="382" t="s">
        <v>3312</v>
      </c>
      <c r="C10" s="383"/>
      <c r="D10" s="4"/>
      <c r="E10" s="4"/>
      <c r="F10" s="4"/>
      <c r="G10" s="4"/>
      <c r="H10" s="4"/>
      <c r="I10" s="4"/>
      <c r="J10" s="4"/>
      <c r="K10" s="4"/>
      <c r="L10" s="4"/>
      <c r="M10" s="4"/>
      <c r="N10" s="4"/>
      <c r="O10" s="4"/>
      <c r="P10" s="4"/>
      <c r="Q10" s="4"/>
    </row>
    <row r="11" spans="1:17" ht="43.5" hidden="1" customHeight="1" x14ac:dyDescent="0.2">
      <c r="A11" s="44" t="s">
        <v>3310</v>
      </c>
      <c r="B11" s="382" t="s">
        <v>3313</v>
      </c>
      <c r="C11" s="383"/>
      <c r="D11" s="4"/>
      <c r="E11" s="4"/>
      <c r="F11" s="4"/>
      <c r="G11" s="4"/>
      <c r="H11" s="4"/>
      <c r="I11" s="4"/>
      <c r="J11" s="4"/>
      <c r="K11" s="4"/>
      <c r="L11" s="4"/>
      <c r="M11" s="4"/>
      <c r="N11" s="4"/>
      <c r="O11" s="4"/>
      <c r="P11" s="4"/>
      <c r="Q11" s="4"/>
    </row>
    <row r="12" spans="1:17" ht="27.75" hidden="1" customHeight="1" x14ac:dyDescent="0.2">
      <c r="A12" s="44" t="s">
        <v>3314</v>
      </c>
      <c r="B12" s="382" t="s">
        <v>3315</v>
      </c>
      <c r="C12" s="383"/>
      <c r="D12" s="4"/>
      <c r="E12" s="4"/>
      <c r="F12" s="4"/>
      <c r="G12" s="4"/>
      <c r="H12" s="4"/>
      <c r="I12" s="4"/>
      <c r="J12" s="4"/>
      <c r="K12" s="4"/>
      <c r="L12" s="4"/>
      <c r="M12" s="4"/>
      <c r="N12" s="4"/>
      <c r="O12" s="4"/>
      <c r="P12" s="4"/>
      <c r="Q12" s="4"/>
    </row>
    <row r="13" spans="1:17" ht="27.75" hidden="1" customHeight="1" x14ac:dyDescent="0.2">
      <c r="A13" s="44" t="s">
        <v>3316</v>
      </c>
      <c r="B13" s="382" t="s">
        <v>3317</v>
      </c>
      <c r="C13" s="383"/>
      <c r="D13" s="4"/>
      <c r="E13" s="4"/>
      <c r="F13" s="4"/>
      <c r="G13" s="4"/>
      <c r="H13" s="4"/>
      <c r="I13" s="4"/>
      <c r="J13" s="4"/>
      <c r="K13" s="4"/>
      <c r="L13" s="4"/>
      <c r="M13" s="4"/>
      <c r="N13" s="4"/>
      <c r="O13" s="4"/>
      <c r="P13" s="4"/>
      <c r="Q13" s="4"/>
    </row>
    <row r="14" spans="1:17" ht="45.75" hidden="1" customHeight="1" x14ac:dyDescent="0.2">
      <c r="A14" s="44" t="s">
        <v>3318</v>
      </c>
      <c r="B14" s="382" t="s">
        <v>3319</v>
      </c>
      <c r="C14" s="383"/>
      <c r="D14" s="4"/>
      <c r="E14" s="4"/>
      <c r="F14" s="4"/>
      <c r="G14" s="4"/>
      <c r="H14" s="4"/>
      <c r="I14" s="4"/>
      <c r="J14" s="4"/>
      <c r="K14" s="4"/>
      <c r="L14" s="4"/>
      <c r="M14" s="4"/>
      <c r="N14" s="4"/>
      <c r="O14" s="4"/>
      <c r="P14" s="4"/>
      <c r="Q14" s="4"/>
    </row>
    <row r="15" spans="1:17" ht="45.75" hidden="1" customHeight="1" x14ac:dyDescent="0.2">
      <c r="A15" s="44" t="s">
        <v>3320</v>
      </c>
      <c r="B15" s="382" t="s">
        <v>3321</v>
      </c>
      <c r="C15" s="383"/>
      <c r="D15" s="4"/>
      <c r="E15" s="4"/>
      <c r="F15" s="4"/>
      <c r="G15" s="4"/>
      <c r="H15" s="4"/>
      <c r="I15" s="4"/>
      <c r="J15" s="4"/>
      <c r="K15" s="4"/>
      <c r="L15" s="4"/>
      <c r="M15" s="4"/>
      <c r="N15" s="4"/>
      <c r="O15" s="4"/>
      <c r="P15" s="4"/>
      <c r="Q15" s="4"/>
    </row>
    <row r="16" spans="1:17" ht="51" hidden="1" customHeight="1" x14ac:dyDescent="0.2">
      <c r="A16" s="44" t="s">
        <v>3322</v>
      </c>
      <c r="B16" s="382" t="s">
        <v>3323</v>
      </c>
      <c r="C16" s="383"/>
      <c r="D16" s="4"/>
      <c r="E16" s="4"/>
      <c r="F16" s="4"/>
      <c r="G16" s="4"/>
      <c r="H16" s="4"/>
      <c r="I16" s="4"/>
      <c r="J16" s="4"/>
      <c r="K16" s="4"/>
      <c r="L16" s="4"/>
      <c r="M16" s="4"/>
      <c r="N16" s="4"/>
      <c r="O16" s="4"/>
      <c r="P16" s="4"/>
      <c r="Q16" s="4"/>
    </row>
    <row r="17" spans="1:17" ht="27.75" hidden="1" customHeight="1" x14ac:dyDescent="0.2">
      <c r="A17" s="44" t="s">
        <v>3324</v>
      </c>
      <c r="B17" s="382" t="s">
        <v>3325</v>
      </c>
      <c r="C17" s="383"/>
      <c r="D17" s="4"/>
      <c r="E17" s="4"/>
      <c r="F17" s="4"/>
      <c r="G17" s="4"/>
      <c r="H17" s="4"/>
      <c r="I17" s="4"/>
      <c r="J17" s="4"/>
      <c r="K17" s="4"/>
      <c r="L17" s="4"/>
      <c r="M17" s="4"/>
      <c r="N17" s="4"/>
      <c r="O17" s="4"/>
      <c r="P17" s="4"/>
      <c r="Q17" s="4"/>
    </row>
    <row r="18" spans="1:17" ht="27.75" hidden="1" customHeight="1" x14ac:dyDescent="0.2">
      <c r="A18" s="44" t="s">
        <v>3326</v>
      </c>
      <c r="B18" s="382" t="s">
        <v>3327</v>
      </c>
      <c r="C18" s="383"/>
      <c r="D18" s="4"/>
      <c r="E18" s="4"/>
      <c r="F18" s="4"/>
      <c r="G18" s="4"/>
      <c r="H18" s="4"/>
      <c r="I18" s="4"/>
      <c r="J18" s="4"/>
      <c r="K18" s="4"/>
      <c r="L18" s="4"/>
      <c r="M18" s="4"/>
      <c r="N18" s="4"/>
      <c r="O18" s="4"/>
      <c r="P18" s="4"/>
      <c r="Q18" s="4"/>
    </row>
    <row r="19" spans="1:17" ht="45" hidden="1" customHeight="1" x14ac:dyDescent="0.2">
      <c r="A19" s="44" t="s">
        <v>3326</v>
      </c>
      <c r="B19" s="382" t="s">
        <v>3328</v>
      </c>
      <c r="C19" s="383"/>
      <c r="D19" s="4"/>
      <c r="E19" s="4"/>
      <c r="F19" s="4"/>
      <c r="G19" s="4"/>
      <c r="H19" s="4"/>
      <c r="I19" s="4"/>
      <c r="J19" s="4"/>
      <c r="K19" s="4"/>
      <c r="L19" s="4"/>
      <c r="M19" s="4"/>
      <c r="N19" s="4"/>
      <c r="O19" s="4"/>
      <c r="P19" s="4"/>
      <c r="Q19" s="4"/>
    </row>
    <row r="20" spans="1:17" ht="45" hidden="1" customHeight="1" x14ac:dyDescent="0.2">
      <c r="A20" s="44" t="s">
        <v>3329</v>
      </c>
      <c r="B20" s="382" t="s">
        <v>3330</v>
      </c>
      <c r="C20" s="383"/>
      <c r="D20" s="4"/>
      <c r="E20" s="4"/>
      <c r="F20" s="4"/>
      <c r="G20" s="4"/>
      <c r="H20" s="4"/>
      <c r="I20" s="4"/>
      <c r="J20" s="4"/>
      <c r="K20" s="4"/>
      <c r="L20" s="4"/>
      <c r="M20" s="4"/>
      <c r="N20" s="4"/>
      <c r="O20" s="4"/>
      <c r="P20" s="4"/>
      <c r="Q20" s="4"/>
    </row>
    <row r="21" spans="1:17" ht="30" hidden="1" customHeight="1" x14ac:dyDescent="0.2">
      <c r="A21" s="44" t="s">
        <v>3331</v>
      </c>
      <c r="B21" s="382" t="s">
        <v>3332</v>
      </c>
      <c r="C21" s="383"/>
      <c r="D21" s="4"/>
      <c r="E21" s="4"/>
      <c r="F21" s="4"/>
      <c r="G21" s="4"/>
      <c r="H21" s="4"/>
      <c r="I21" s="4"/>
      <c r="J21" s="4"/>
      <c r="K21" s="4"/>
      <c r="L21" s="4"/>
      <c r="M21" s="4"/>
      <c r="N21" s="4"/>
      <c r="O21" s="4"/>
      <c r="P21" s="4"/>
      <c r="Q21" s="4"/>
    </row>
    <row r="22" spans="1:17" ht="30" hidden="1" customHeight="1" x14ac:dyDescent="0.2">
      <c r="A22" s="44" t="s">
        <v>3333</v>
      </c>
      <c r="B22" s="382" t="s">
        <v>3334</v>
      </c>
      <c r="C22" s="383"/>
      <c r="D22" s="4"/>
      <c r="E22" s="4"/>
      <c r="F22" s="4"/>
      <c r="G22" s="4"/>
      <c r="H22" s="4"/>
      <c r="I22" s="4"/>
      <c r="J22" s="4"/>
      <c r="K22" s="4"/>
      <c r="L22" s="4"/>
      <c r="M22" s="4"/>
      <c r="N22" s="4"/>
      <c r="O22" s="4"/>
      <c r="P22" s="4"/>
      <c r="Q22" s="4"/>
    </row>
    <row r="23" spans="1:17" ht="30" hidden="1" customHeight="1" x14ac:dyDescent="0.2">
      <c r="A23" s="44" t="s">
        <v>3335</v>
      </c>
      <c r="B23" s="382" t="s">
        <v>3336</v>
      </c>
      <c r="C23" s="383"/>
      <c r="D23" s="4"/>
      <c r="E23" s="4"/>
      <c r="F23" s="4"/>
      <c r="G23" s="4"/>
      <c r="H23" s="4"/>
      <c r="I23" s="4"/>
      <c r="J23" s="4"/>
      <c r="K23" s="4"/>
      <c r="L23" s="4"/>
      <c r="M23" s="4"/>
      <c r="N23" s="4"/>
      <c r="O23" s="4"/>
      <c r="P23" s="4"/>
      <c r="Q23" s="4"/>
    </row>
    <row r="24" spans="1:17" ht="30" hidden="1" customHeight="1" x14ac:dyDescent="0.2">
      <c r="A24" s="44" t="s">
        <v>3337</v>
      </c>
      <c r="B24" s="382" t="s">
        <v>3338</v>
      </c>
      <c r="C24" s="383"/>
      <c r="D24" s="4"/>
      <c r="E24" s="4"/>
      <c r="F24" s="4"/>
      <c r="G24" s="4"/>
      <c r="H24" s="4"/>
      <c r="I24" s="4"/>
      <c r="J24" s="4"/>
      <c r="K24" s="4"/>
      <c r="L24" s="4"/>
      <c r="M24" s="4"/>
      <c r="N24" s="4"/>
      <c r="O24" s="4"/>
      <c r="P24" s="4"/>
      <c r="Q24" s="4"/>
    </row>
    <row r="25" spans="1:17" ht="30" hidden="1" customHeight="1" x14ac:dyDescent="0.2">
      <c r="A25" s="44" t="s">
        <v>3339</v>
      </c>
      <c r="B25" s="382" t="s">
        <v>3340</v>
      </c>
      <c r="C25" s="383"/>
      <c r="D25" s="4"/>
      <c r="E25" s="4"/>
      <c r="F25" s="4"/>
      <c r="G25" s="4"/>
      <c r="H25" s="4"/>
      <c r="I25" s="4"/>
      <c r="J25" s="4"/>
      <c r="K25" s="4"/>
      <c r="L25" s="4"/>
      <c r="M25" s="4"/>
      <c r="N25" s="4"/>
      <c r="O25" s="4"/>
      <c r="P25" s="4"/>
      <c r="Q25" s="4"/>
    </row>
    <row r="26" spans="1:17" ht="30" hidden="1" customHeight="1" x14ac:dyDescent="0.2">
      <c r="A26" s="44" t="s">
        <v>3341</v>
      </c>
      <c r="B26" s="382" t="s">
        <v>3342</v>
      </c>
      <c r="C26" s="383"/>
      <c r="D26" s="4"/>
      <c r="E26" s="4"/>
      <c r="F26" s="4"/>
      <c r="G26" s="4"/>
      <c r="H26" s="4"/>
      <c r="I26" s="4"/>
      <c r="J26" s="4"/>
      <c r="K26" s="4"/>
      <c r="L26" s="4"/>
      <c r="M26" s="4"/>
      <c r="N26" s="4"/>
      <c r="O26" s="4"/>
      <c r="P26" s="4"/>
      <c r="Q26" s="4"/>
    </row>
    <row r="27" spans="1:17" ht="70.5" hidden="1" customHeight="1" x14ac:dyDescent="0.2">
      <c r="A27" s="44" t="s">
        <v>3343</v>
      </c>
      <c r="B27" s="382" t="s">
        <v>3344</v>
      </c>
      <c r="C27" s="383"/>
      <c r="D27" s="4"/>
      <c r="E27" s="4"/>
      <c r="F27" s="4"/>
      <c r="G27" s="4"/>
      <c r="H27" s="4"/>
      <c r="I27" s="4"/>
      <c r="J27" s="4"/>
      <c r="K27" s="4"/>
      <c r="L27" s="4"/>
      <c r="M27" s="4"/>
      <c r="N27" s="4"/>
      <c r="O27" s="4"/>
      <c r="P27" s="4"/>
      <c r="Q27" s="4"/>
    </row>
    <row r="28" spans="1:17" ht="48" hidden="1" customHeight="1" x14ac:dyDescent="0.2">
      <c r="A28" s="44" t="s">
        <v>3345</v>
      </c>
      <c r="B28" s="382" t="s">
        <v>3346</v>
      </c>
      <c r="C28" s="383"/>
      <c r="D28" s="4"/>
      <c r="E28" s="4"/>
      <c r="F28" s="4"/>
      <c r="G28" s="4"/>
      <c r="H28" s="4"/>
      <c r="I28" s="4"/>
      <c r="J28" s="4"/>
      <c r="K28" s="4"/>
      <c r="L28" s="4"/>
      <c r="M28" s="4"/>
      <c r="N28" s="4"/>
      <c r="O28" s="4"/>
      <c r="P28" s="4"/>
      <c r="Q28" s="4"/>
    </row>
    <row r="29" spans="1:17" ht="100.5" hidden="1" customHeight="1" x14ac:dyDescent="0.2">
      <c r="A29" s="44" t="s">
        <v>3347</v>
      </c>
      <c r="B29" s="382" t="s">
        <v>3348</v>
      </c>
      <c r="C29" s="383"/>
      <c r="D29" s="4"/>
      <c r="E29" s="4"/>
      <c r="F29" s="4"/>
      <c r="G29" s="4"/>
      <c r="H29" s="4"/>
      <c r="I29" s="4"/>
      <c r="J29" s="4"/>
      <c r="K29" s="4"/>
      <c r="L29" s="4"/>
      <c r="M29" s="4"/>
      <c r="N29" s="4"/>
      <c r="O29" s="4"/>
      <c r="P29" s="4"/>
      <c r="Q29" s="4"/>
    </row>
    <row r="30" spans="1:17" ht="45" hidden="1" customHeight="1" x14ac:dyDescent="0.2">
      <c r="A30" s="44" t="s">
        <v>3349</v>
      </c>
      <c r="B30" s="382" t="s">
        <v>3350</v>
      </c>
      <c r="C30" s="383"/>
      <c r="D30" s="4"/>
      <c r="E30" s="4"/>
      <c r="F30" s="4"/>
      <c r="G30" s="4"/>
      <c r="H30" s="4"/>
      <c r="I30" s="4"/>
      <c r="J30" s="4"/>
      <c r="K30" s="4"/>
      <c r="L30" s="4"/>
      <c r="M30" s="4"/>
      <c r="N30" s="4"/>
      <c r="O30" s="4"/>
      <c r="P30" s="4"/>
      <c r="Q30" s="4"/>
    </row>
    <row r="31" spans="1:17" ht="45" hidden="1" customHeight="1" x14ac:dyDescent="0.2">
      <c r="A31" s="44" t="s">
        <v>3351</v>
      </c>
      <c r="B31" s="382" t="s">
        <v>3352</v>
      </c>
      <c r="C31" s="383"/>
      <c r="D31" s="4"/>
      <c r="E31" s="4"/>
      <c r="F31" s="4"/>
      <c r="G31" s="4"/>
      <c r="H31" s="4"/>
      <c r="I31" s="4"/>
      <c r="J31" s="4"/>
      <c r="K31" s="4"/>
      <c r="L31" s="4"/>
      <c r="M31" s="4"/>
      <c r="N31" s="4"/>
      <c r="O31" s="4"/>
      <c r="P31" s="4"/>
      <c r="Q31" s="4"/>
    </row>
    <row r="32" spans="1:17" ht="45" hidden="1" customHeight="1" x14ac:dyDescent="0.2">
      <c r="A32" s="44" t="s">
        <v>3353</v>
      </c>
      <c r="B32" s="382" t="s">
        <v>3354</v>
      </c>
      <c r="C32" s="383"/>
      <c r="D32" s="4"/>
      <c r="E32" s="4"/>
      <c r="F32" s="4"/>
      <c r="G32" s="4"/>
      <c r="H32" s="4"/>
      <c r="I32" s="4"/>
      <c r="J32" s="4"/>
      <c r="K32" s="4"/>
      <c r="L32" s="4"/>
      <c r="M32" s="4"/>
      <c r="N32" s="4"/>
      <c r="O32" s="4"/>
      <c r="P32" s="4"/>
      <c r="Q32" s="4"/>
    </row>
    <row r="33" spans="1:21" ht="72" hidden="1" customHeight="1" x14ac:dyDescent="0.2">
      <c r="A33" s="44" t="s">
        <v>3355</v>
      </c>
      <c r="B33" s="382" t="s">
        <v>3356</v>
      </c>
      <c r="C33" s="383"/>
      <c r="D33" s="4"/>
      <c r="E33" s="4"/>
      <c r="F33" s="4"/>
      <c r="G33" s="4"/>
      <c r="H33" s="4"/>
      <c r="I33" s="4"/>
      <c r="J33" s="4"/>
      <c r="K33" s="4"/>
      <c r="L33" s="4"/>
      <c r="M33" s="4"/>
      <c r="N33" s="4"/>
      <c r="O33" s="4"/>
      <c r="P33" s="4"/>
      <c r="Q33" s="4"/>
    </row>
    <row r="34" spans="1:21" ht="79.5" hidden="1" customHeight="1" x14ac:dyDescent="0.2">
      <c r="A34" s="44" t="s">
        <v>3357</v>
      </c>
      <c r="B34" s="382" t="s">
        <v>3358</v>
      </c>
      <c r="C34" s="383"/>
      <c r="D34" s="4"/>
      <c r="E34" s="4"/>
      <c r="F34" s="4"/>
      <c r="G34" s="4"/>
      <c r="H34" s="4"/>
      <c r="I34" s="4"/>
      <c r="J34" s="4"/>
      <c r="K34" s="4"/>
      <c r="L34" s="4"/>
      <c r="M34" s="4"/>
      <c r="N34" s="4"/>
      <c r="O34" s="4"/>
      <c r="P34" s="4"/>
      <c r="Q34" s="4"/>
    </row>
    <row r="35" spans="1:21" ht="70.5" hidden="1" customHeight="1" x14ac:dyDescent="0.2">
      <c r="A35" s="44" t="s">
        <v>3359</v>
      </c>
      <c r="B35" s="382" t="s">
        <v>3360</v>
      </c>
      <c r="C35" s="383"/>
      <c r="D35" s="4"/>
      <c r="E35" s="4"/>
      <c r="F35" s="4"/>
      <c r="G35" s="4"/>
      <c r="H35" s="4"/>
      <c r="I35" s="4"/>
      <c r="J35" s="4"/>
      <c r="K35" s="4"/>
      <c r="L35" s="4"/>
      <c r="M35" s="4"/>
      <c r="N35" s="4"/>
      <c r="O35" s="4"/>
      <c r="P35" s="4"/>
      <c r="Q35" s="4"/>
    </row>
    <row r="36" spans="1:21" ht="45.75" hidden="1" customHeight="1" x14ac:dyDescent="0.2">
      <c r="A36" s="44" t="s">
        <v>3361</v>
      </c>
      <c r="B36" s="382" t="s">
        <v>3362</v>
      </c>
      <c r="C36" s="383"/>
      <c r="D36" s="4"/>
      <c r="E36" s="4"/>
      <c r="F36" s="4"/>
      <c r="G36" s="4"/>
      <c r="H36" s="4"/>
      <c r="I36" s="4"/>
      <c r="J36" s="4"/>
      <c r="K36" s="4"/>
      <c r="L36" s="4"/>
      <c r="M36" s="4"/>
      <c r="N36" s="4"/>
      <c r="O36" s="4"/>
      <c r="P36" s="4"/>
      <c r="Q36" s="4"/>
    </row>
    <row r="37" spans="1:21" ht="54.75" hidden="1" customHeight="1" x14ac:dyDescent="0.2">
      <c r="A37" s="44" t="s">
        <v>3363</v>
      </c>
      <c r="B37" s="382" t="s">
        <v>3364</v>
      </c>
      <c r="C37" s="383"/>
      <c r="D37" s="4"/>
      <c r="E37" s="4"/>
      <c r="F37" s="4"/>
      <c r="G37" s="4"/>
      <c r="H37" s="4"/>
      <c r="I37" s="4"/>
      <c r="J37" s="4"/>
      <c r="K37" s="4"/>
      <c r="L37" s="4"/>
      <c r="M37" s="4"/>
      <c r="N37" s="4"/>
      <c r="O37" s="4"/>
      <c r="P37" s="4"/>
      <c r="Q37" s="4"/>
    </row>
    <row r="38" spans="1:21" ht="37.5" hidden="1" customHeight="1" x14ac:dyDescent="0.2">
      <c r="A38" s="44" t="s">
        <v>3365</v>
      </c>
      <c r="B38" s="382" t="s">
        <v>3366</v>
      </c>
      <c r="C38" s="383"/>
      <c r="D38" s="4"/>
      <c r="E38" s="4"/>
      <c r="F38" s="4"/>
      <c r="G38" s="4"/>
      <c r="H38" s="4"/>
      <c r="I38" s="4"/>
      <c r="J38" s="4"/>
      <c r="K38" s="4"/>
      <c r="L38" s="4"/>
      <c r="M38" s="4"/>
      <c r="N38" s="4"/>
      <c r="O38" s="4"/>
      <c r="P38" s="4"/>
      <c r="Q38" s="4"/>
    </row>
    <row r="39" spans="1:21" ht="61.5" hidden="1" customHeight="1" x14ac:dyDescent="0.2">
      <c r="A39" s="44" t="s">
        <v>3367</v>
      </c>
      <c r="B39" s="382" t="s">
        <v>3368</v>
      </c>
      <c r="C39" s="383"/>
      <c r="D39" s="4"/>
      <c r="E39" s="4"/>
      <c r="F39" s="4"/>
      <c r="G39" s="4"/>
      <c r="H39" s="4"/>
      <c r="I39" s="4"/>
      <c r="J39" s="4"/>
      <c r="K39" s="4"/>
      <c r="L39" s="4"/>
      <c r="M39" s="4"/>
      <c r="N39" s="4"/>
      <c r="O39" s="4"/>
      <c r="P39" s="4"/>
      <c r="Q39" s="4"/>
    </row>
    <row r="40" spans="1:21" ht="53.25" hidden="1" customHeight="1" x14ac:dyDescent="0.2">
      <c r="A40" s="44" t="s">
        <v>3369</v>
      </c>
      <c r="B40" s="382" t="s">
        <v>3370</v>
      </c>
      <c r="C40" s="383"/>
      <c r="D40" s="4"/>
      <c r="E40" s="4"/>
      <c r="F40" s="4"/>
      <c r="G40" s="4"/>
      <c r="H40" s="4"/>
      <c r="I40" s="4"/>
      <c r="J40" s="4"/>
      <c r="K40" s="4"/>
      <c r="L40" s="4"/>
      <c r="M40" s="4"/>
      <c r="N40" s="4"/>
      <c r="O40" s="4"/>
      <c r="P40" s="4"/>
      <c r="Q40" s="4"/>
    </row>
    <row r="41" spans="1:21" ht="73.5" hidden="1" customHeight="1" x14ac:dyDescent="0.2">
      <c r="A41" s="44" t="s">
        <v>3371</v>
      </c>
      <c r="B41" s="382" t="s">
        <v>3372</v>
      </c>
      <c r="C41" s="383"/>
      <c r="D41" s="4"/>
      <c r="E41" s="4"/>
      <c r="F41" s="4"/>
      <c r="G41" s="4"/>
      <c r="H41" s="4"/>
      <c r="I41" s="4"/>
      <c r="J41" s="4"/>
      <c r="K41" s="4"/>
      <c r="L41" s="4"/>
      <c r="M41" s="4"/>
      <c r="N41" s="4"/>
      <c r="O41" s="4"/>
      <c r="P41" s="4"/>
      <c r="Q41" s="4"/>
    </row>
    <row r="42" spans="1:21" ht="57.75" hidden="1" customHeight="1" x14ac:dyDescent="0.2">
      <c r="A42" s="44" t="s">
        <v>3373</v>
      </c>
      <c r="B42" s="382" t="s">
        <v>3374</v>
      </c>
      <c r="C42" s="383"/>
      <c r="D42" s="4"/>
      <c r="E42" s="4"/>
      <c r="F42" s="4"/>
      <c r="G42" s="4"/>
      <c r="H42" s="4"/>
      <c r="I42" s="4"/>
      <c r="J42" s="4"/>
      <c r="K42" s="4"/>
      <c r="L42" s="4"/>
      <c r="M42" s="4"/>
      <c r="N42" s="4"/>
      <c r="O42" s="4"/>
      <c r="P42" s="4"/>
      <c r="Q42" s="4"/>
    </row>
    <row r="43" spans="1:21" ht="84" hidden="1" customHeight="1" x14ac:dyDescent="0.2">
      <c r="A43" s="44" t="s">
        <v>3375</v>
      </c>
      <c r="B43" s="382" t="s">
        <v>3376</v>
      </c>
      <c r="C43" s="383"/>
      <c r="D43" s="4"/>
      <c r="E43" s="4"/>
      <c r="F43" s="4"/>
      <c r="G43" s="4"/>
      <c r="H43" s="4"/>
      <c r="I43" s="4"/>
      <c r="J43" s="4"/>
      <c r="K43" s="4"/>
      <c r="L43" s="4"/>
      <c r="M43" s="4"/>
      <c r="N43" s="4"/>
      <c r="O43" s="4"/>
      <c r="P43" s="4"/>
      <c r="Q43" s="4"/>
    </row>
    <row r="44" spans="1:21" ht="48" hidden="1" customHeight="1" x14ac:dyDescent="0.2">
      <c r="A44" s="44" t="s">
        <v>3377</v>
      </c>
      <c r="B44" s="382" t="s">
        <v>3378</v>
      </c>
      <c r="C44" s="383"/>
      <c r="D44" s="4"/>
      <c r="E44" s="4"/>
      <c r="F44" s="4"/>
      <c r="G44" s="4"/>
      <c r="H44" s="4"/>
      <c r="I44" s="4"/>
      <c r="J44" s="4"/>
      <c r="K44" s="4"/>
      <c r="L44" s="4"/>
      <c r="M44" s="4"/>
      <c r="N44" s="4"/>
      <c r="O44" s="4"/>
      <c r="P44" s="4"/>
      <c r="Q44" s="4"/>
    </row>
    <row r="45" spans="1:21" ht="57" hidden="1" customHeight="1" x14ac:dyDescent="0.2">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1" t="s">
        <v>3382</v>
      </c>
      <c r="C46" s="383"/>
      <c r="D46" s="42"/>
      <c r="E46" s="4"/>
      <c r="F46" s="4"/>
      <c r="G46" s="4"/>
      <c r="H46" s="4"/>
      <c r="I46" s="4"/>
      <c r="J46" s="4"/>
      <c r="K46" s="4"/>
      <c r="L46" s="4"/>
      <c r="M46" s="4"/>
      <c r="N46" s="4"/>
      <c r="O46" s="4"/>
      <c r="P46" s="4"/>
      <c r="Q46" s="4"/>
    </row>
    <row r="47" spans="1:21" ht="66" hidden="1" customHeight="1" x14ac:dyDescent="0.2">
      <c r="A47" s="50" t="s">
        <v>3383</v>
      </c>
      <c r="B47" s="392" t="s">
        <v>3384</v>
      </c>
      <c r="C47" s="392"/>
      <c r="D47" s="4"/>
      <c r="E47" s="4"/>
      <c r="F47" s="4"/>
      <c r="G47" s="4"/>
      <c r="H47" s="4"/>
      <c r="I47" s="4"/>
      <c r="J47" s="4"/>
      <c r="K47" s="4"/>
      <c r="L47" s="4"/>
      <c r="M47" s="4"/>
      <c r="N47" s="4"/>
      <c r="O47" s="4"/>
      <c r="P47" s="4"/>
      <c r="Q47" s="4"/>
    </row>
    <row r="48" spans="1:21" ht="123.75" customHeight="1" x14ac:dyDescent="0.2">
      <c r="A48" s="312" t="s">
        <v>3385</v>
      </c>
      <c r="B48" s="390" t="s">
        <v>3386</v>
      </c>
      <c r="C48" s="389"/>
      <c r="D48" s="4"/>
      <c r="E48" s="4"/>
      <c r="F48" s="4"/>
      <c r="G48" s="4"/>
      <c r="H48" s="4"/>
      <c r="I48" s="4"/>
      <c r="J48" s="4"/>
      <c r="K48" s="4"/>
      <c r="L48" s="4"/>
      <c r="M48" s="4"/>
      <c r="N48" s="4"/>
      <c r="O48" s="4"/>
      <c r="P48" s="4"/>
      <c r="Q48" s="4"/>
    </row>
    <row r="49" spans="1:17" s="306" customFormat="1" ht="34.5" customHeight="1" x14ac:dyDescent="0.2">
      <c r="A49" s="312" t="s">
        <v>3387</v>
      </c>
      <c r="B49" s="388" t="s">
        <v>3388</v>
      </c>
      <c r="C49" s="389"/>
      <c r="D49" s="4"/>
      <c r="E49" s="4"/>
      <c r="F49" s="4"/>
      <c r="G49" s="4"/>
      <c r="H49" s="4"/>
      <c r="I49" s="4"/>
      <c r="J49" s="4"/>
      <c r="K49" s="4"/>
      <c r="L49" s="4"/>
      <c r="M49" s="4"/>
      <c r="N49" s="4"/>
      <c r="O49" s="4"/>
      <c r="P49" s="4"/>
      <c r="Q49" s="4"/>
    </row>
    <row r="50" spans="1:17" s="313" customFormat="1" ht="34.5" customHeight="1" x14ac:dyDescent="0.2">
      <c r="A50" s="312" t="s">
        <v>3389</v>
      </c>
      <c r="B50" s="388" t="s">
        <v>3390</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10186</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2839918</v>
      </c>
      <c r="I16" s="206">
        <f>'PR-RAS'!E6</f>
        <v>2967226.4</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3008509</v>
      </c>
      <c r="I17" s="206">
        <f>'PR-RAS'!E151</f>
        <v>2968145.94</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27050.019999999946</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786</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483303.62</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496792.10000000056</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496792.1</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46" zoomScaleNormal="100" workbookViewId="0">
      <selection activeCell="E179" sqref="E179"/>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2839918</v>
      </c>
      <c r="E6" s="56">
        <f>E7+E44+E50+E82+E106+E124+E133+E139</f>
        <v>2967226.4</v>
      </c>
      <c r="F6" s="57">
        <f t="shared" ref="F6:F131" si="0">IF(D6&lt;&gt;0,IF(E6/D6&gt;=100,"&gt;&gt;100",E6/D6*100),"-")</f>
        <v>104.48281957436798</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2499336</v>
      </c>
      <c r="E50" s="60">
        <f>E51+E54+E59+E62+E65+E68+E71+E74+E77</f>
        <v>2675486.0699999998</v>
      </c>
      <c r="F50" s="57">
        <f t="shared" si="0"/>
        <v>107.04787471552444</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2499336</v>
      </c>
      <c r="E68" s="56">
        <f t="shared" si="15"/>
        <v>2652014.65</v>
      </c>
      <c r="F68" s="57">
        <f t="shared" si="0"/>
        <v>106.10876848891064</v>
      </c>
    </row>
    <row r="69" spans="1:6" ht="12.75" customHeight="1" x14ac:dyDescent="0.2">
      <c r="A69" s="54" t="s">
        <v>181</v>
      </c>
      <c r="B69" s="88" t="s">
        <v>182</v>
      </c>
      <c r="C69" s="55" t="s">
        <v>181</v>
      </c>
      <c r="D69" s="284">
        <v>2499336</v>
      </c>
      <c r="E69" s="284">
        <v>2652014.65</v>
      </c>
      <c r="F69" s="57">
        <f t="shared" si="0"/>
        <v>106.10876848891064</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23471.42</v>
      </c>
      <c r="F74" s="57" t="str">
        <f t="shared" si="0"/>
        <v>-</v>
      </c>
    </row>
    <row r="75" spans="1:6" ht="12.75" customHeight="1" x14ac:dyDescent="0.2">
      <c r="A75" s="54" t="s">
        <v>193</v>
      </c>
      <c r="B75" s="88" t="s">
        <v>194</v>
      </c>
      <c r="C75" s="55" t="s">
        <v>193</v>
      </c>
      <c r="D75" s="284"/>
      <c r="E75" s="284">
        <v>23471.42</v>
      </c>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9751</v>
      </c>
      <c r="E82" s="56">
        <f t="shared" si="19"/>
        <v>1200.1099999999999</v>
      </c>
      <c r="F82" s="57">
        <f t="shared" si="0"/>
        <v>12.307558199159059</v>
      </c>
    </row>
    <row r="83" spans="1:6" ht="12.75" customHeight="1" x14ac:dyDescent="0.2">
      <c r="A83" s="54">
        <v>641</v>
      </c>
      <c r="B83" s="88" t="s">
        <v>209</v>
      </c>
      <c r="C83" s="55" t="s">
        <v>210</v>
      </c>
      <c r="D83" s="56">
        <f t="shared" ref="D83:E83" si="20">SUM(D84:D90)</f>
        <v>1</v>
      </c>
      <c r="E83" s="56">
        <f t="shared" si="20"/>
        <v>0.11</v>
      </c>
      <c r="F83" s="57">
        <f t="shared" si="0"/>
        <v>11</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v>
      </c>
      <c r="E85" s="284">
        <v>0.11</v>
      </c>
      <c r="F85" s="57">
        <f t="shared" si="0"/>
        <v>11</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9750</v>
      </c>
      <c r="E91" s="56">
        <f t="shared" si="21"/>
        <v>1200</v>
      </c>
      <c r="F91" s="57">
        <f t="shared" si="0"/>
        <v>12.307692307692308</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v>9750</v>
      </c>
      <c r="E93" s="284">
        <v>1200</v>
      </c>
      <c r="F93" s="57">
        <f t="shared" si="0"/>
        <v>12.307692307692308</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36009</v>
      </c>
      <c r="E106" s="56">
        <f t="shared" si="23"/>
        <v>42913.5</v>
      </c>
      <c r="F106" s="57">
        <f t="shared" si="0"/>
        <v>119.17437307339831</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36009</v>
      </c>
      <c r="E112" s="56">
        <f t="shared" si="25"/>
        <v>42913.5</v>
      </c>
      <c r="F112" s="57">
        <f t="shared" si="0"/>
        <v>119.17437307339831</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36009</v>
      </c>
      <c r="E117" s="284">
        <v>42913.5</v>
      </c>
      <c r="F117" s="57">
        <f t="shared" si="0"/>
        <v>119.17437307339831</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1505</v>
      </c>
      <c r="E124" s="56">
        <f t="shared" si="27"/>
        <v>6643.5</v>
      </c>
      <c r="F124" s="57">
        <f t="shared" si="0"/>
        <v>441.42857142857144</v>
      </c>
    </row>
    <row r="125" spans="1:6" ht="12.75" customHeight="1" x14ac:dyDescent="0.2">
      <c r="A125" s="54">
        <v>661</v>
      </c>
      <c r="B125" s="100" t="s">
        <v>293</v>
      </c>
      <c r="C125" s="55" t="s">
        <v>294</v>
      </c>
      <c r="D125" s="56">
        <f t="shared" ref="D125:E125" si="28">SUM(D126:D127)</f>
        <v>1505</v>
      </c>
      <c r="E125" s="56">
        <f t="shared" si="28"/>
        <v>1063.5</v>
      </c>
      <c r="F125" s="57">
        <f t="shared" si="0"/>
        <v>70.66445182724253</v>
      </c>
    </row>
    <row r="126" spans="1:6" ht="12.75" customHeight="1" x14ac:dyDescent="0.2">
      <c r="A126" s="54">
        <v>6614</v>
      </c>
      <c r="B126" s="100" t="s">
        <v>295</v>
      </c>
      <c r="C126" s="55" t="s">
        <v>296</v>
      </c>
      <c r="D126" s="284">
        <v>1505</v>
      </c>
      <c r="E126" s="284">
        <v>1063.5</v>
      </c>
      <c r="F126" s="57">
        <f t="shared" si="0"/>
        <v>70.66445182724253</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5580</v>
      </c>
      <c r="F128" s="57" t="str">
        <f t="shared" si="0"/>
        <v>-</v>
      </c>
    </row>
    <row r="129" spans="1:6" ht="12.75" customHeight="1" x14ac:dyDescent="0.2">
      <c r="A129" s="54">
        <v>6631</v>
      </c>
      <c r="B129" s="100" t="s">
        <v>301</v>
      </c>
      <c r="C129" s="55" t="s">
        <v>302</v>
      </c>
      <c r="D129" s="284"/>
      <c r="E129" s="284">
        <v>5580</v>
      </c>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293317</v>
      </c>
      <c r="E133" s="56">
        <f t="shared" si="30"/>
        <v>240983.22</v>
      </c>
      <c r="F133" s="57">
        <f t="shared" ref="F133:F223" si="31">IF(D133&lt;&gt;0,IF(E133/D133&gt;=100,"&gt;&gt;100",E133/D133*100),"-")</f>
        <v>82.157945158309957</v>
      </c>
    </row>
    <row r="134" spans="1:6" ht="24" x14ac:dyDescent="0.2">
      <c r="A134" s="54">
        <v>671</v>
      </c>
      <c r="B134" s="229" t="s">
        <v>311</v>
      </c>
      <c r="C134" s="55" t="s">
        <v>312</v>
      </c>
      <c r="D134" s="56">
        <f t="shared" ref="D134:E134" si="32">SUM(D135:D137)</f>
        <v>293317</v>
      </c>
      <c r="E134" s="56">
        <f t="shared" si="32"/>
        <v>240983.22</v>
      </c>
      <c r="F134" s="57">
        <f t="shared" si="31"/>
        <v>82.157945158309957</v>
      </c>
    </row>
    <row r="135" spans="1:6" ht="12.75" customHeight="1" x14ac:dyDescent="0.2">
      <c r="A135" s="54">
        <v>6711</v>
      </c>
      <c r="B135" s="88" t="s">
        <v>313</v>
      </c>
      <c r="C135" s="55" t="s">
        <v>314</v>
      </c>
      <c r="D135" s="284">
        <v>293317</v>
      </c>
      <c r="E135" s="284">
        <v>240983.22</v>
      </c>
      <c r="F135" s="57">
        <f t="shared" si="31"/>
        <v>82.157945158309957</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3008509</v>
      </c>
      <c r="E151" s="56">
        <f t="shared" si="35"/>
        <v>2968145.94</v>
      </c>
      <c r="F151" s="57">
        <f t="shared" si="31"/>
        <v>98.658369976622978</v>
      </c>
    </row>
    <row r="152" spans="1:6" ht="12.75" customHeight="1" x14ac:dyDescent="0.2">
      <c r="A152" s="54">
        <v>31</v>
      </c>
      <c r="B152" s="88" t="s">
        <v>346</v>
      </c>
      <c r="C152" s="55" t="s">
        <v>35</v>
      </c>
      <c r="D152" s="56">
        <f t="shared" ref="D152:E152" si="36">D153+D158+D159</f>
        <v>2382262</v>
      </c>
      <c r="E152" s="56">
        <f t="shared" si="36"/>
        <v>2467667.5299999998</v>
      </c>
      <c r="F152" s="57">
        <f t="shared" si="31"/>
        <v>103.58506033341419</v>
      </c>
    </row>
    <row r="153" spans="1:6" ht="12.75" customHeight="1" x14ac:dyDescent="0.2">
      <c r="A153" s="54">
        <v>311</v>
      </c>
      <c r="B153" s="88" t="s">
        <v>347</v>
      </c>
      <c r="C153" s="55" t="s">
        <v>348</v>
      </c>
      <c r="D153" s="56">
        <f t="shared" ref="D153:E153" si="37">SUM(D154:D157)</f>
        <v>1986011</v>
      </c>
      <c r="E153" s="56">
        <f t="shared" si="37"/>
        <v>2063600.35</v>
      </c>
      <c r="F153" s="57">
        <f t="shared" si="31"/>
        <v>103.90679356760863</v>
      </c>
    </row>
    <row r="154" spans="1:6" ht="12.75" customHeight="1" x14ac:dyDescent="0.2">
      <c r="A154" s="54">
        <v>3111</v>
      </c>
      <c r="B154" s="88" t="s">
        <v>349</v>
      </c>
      <c r="C154" s="55" t="s">
        <v>350</v>
      </c>
      <c r="D154" s="284">
        <v>1957202</v>
      </c>
      <c r="E154" s="284">
        <v>2009562.58</v>
      </c>
      <c r="F154" s="57">
        <f t="shared" si="31"/>
        <v>102.6752772580449</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v>3825</v>
      </c>
      <c r="E156" s="284">
        <v>27034.23</v>
      </c>
      <c r="F156" s="57">
        <f t="shared" si="31"/>
        <v>706.77725490196076</v>
      </c>
    </row>
    <row r="157" spans="1:6" ht="12.75" customHeight="1" x14ac:dyDescent="0.2">
      <c r="A157" s="54">
        <v>3114</v>
      </c>
      <c r="B157" s="88" t="s">
        <v>355</v>
      </c>
      <c r="C157" s="55" t="s">
        <v>356</v>
      </c>
      <c r="D157" s="284">
        <v>24984</v>
      </c>
      <c r="E157" s="284">
        <v>27003.54</v>
      </c>
      <c r="F157" s="57">
        <f t="shared" si="31"/>
        <v>108.08333333333333</v>
      </c>
    </row>
    <row r="158" spans="1:6" ht="12.75" customHeight="1" x14ac:dyDescent="0.2">
      <c r="A158" s="54">
        <v>312</v>
      </c>
      <c r="B158" s="88" t="s">
        <v>357</v>
      </c>
      <c r="C158" s="55" t="s">
        <v>358</v>
      </c>
      <c r="D158" s="284">
        <v>68947</v>
      </c>
      <c r="E158" s="284">
        <v>67548.36</v>
      </c>
      <c r="F158" s="57">
        <f t="shared" si="31"/>
        <v>97.971427328237638</v>
      </c>
    </row>
    <row r="159" spans="1:6" ht="12.75" customHeight="1" x14ac:dyDescent="0.2">
      <c r="A159" s="54">
        <v>313</v>
      </c>
      <c r="B159" s="88" t="s">
        <v>359</v>
      </c>
      <c r="C159" s="55" t="s">
        <v>360</v>
      </c>
      <c r="D159" s="56">
        <f t="shared" ref="D159:E159" si="38">SUM(D160:D162)</f>
        <v>327304</v>
      </c>
      <c r="E159" s="56">
        <f t="shared" si="38"/>
        <v>336518.82</v>
      </c>
      <c r="F159" s="57">
        <f t="shared" si="31"/>
        <v>102.81537042015985</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327304</v>
      </c>
      <c r="E161" s="284">
        <v>336149.88</v>
      </c>
      <c r="F161" s="57">
        <f t="shared" si="31"/>
        <v>102.70264952460097</v>
      </c>
    </row>
    <row r="162" spans="1:6" ht="12.75" customHeight="1" x14ac:dyDescent="0.2">
      <c r="A162" s="54">
        <v>3133</v>
      </c>
      <c r="B162" s="88" t="s">
        <v>364</v>
      </c>
      <c r="C162" s="55" t="s">
        <v>365</v>
      </c>
      <c r="D162" s="284"/>
      <c r="E162" s="284">
        <v>368.94</v>
      </c>
      <c r="F162" s="57" t="str">
        <f t="shared" si="31"/>
        <v>-</v>
      </c>
    </row>
    <row r="163" spans="1:6" ht="12.75" customHeight="1" x14ac:dyDescent="0.2">
      <c r="A163" s="54">
        <v>32</v>
      </c>
      <c r="B163" s="88" t="s">
        <v>366</v>
      </c>
      <c r="C163" s="55" t="s">
        <v>367</v>
      </c>
      <c r="D163" s="56">
        <f t="shared" ref="D163:E163" si="39">D164+D169+D177+D187+D188</f>
        <v>624562</v>
      </c>
      <c r="E163" s="56">
        <f t="shared" si="39"/>
        <v>490643.62</v>
      </c>
      <c r="F163" s="57">
        <f t="shared" si="31"/>
        <v>78.558032669294647</v>
      </c>
    </row>
    <row r="164" spans="1:6" ht="12.75" customHeight="1" x14ac:dyDescent="0.2">
      <c r="A164" s="54">
        <v>321</v>
      </c>
      <c r="B164" s="88" t="s">
        <v>368</v>
      </c>
      <c r="C164" s="55" t="s">
        <v>369</v>
      </c>
      <c r="D164" s="56">
        <f t="shared" ref="D164:E164" si="40">SUM(D165:D168)</f>
        <v>224639</v>
      </c>
      <c r="E164" s="56">
        <f t="shared" si="40"/>
        <v>154447.40000000002</v>
      </c>
      <c r="F164" s="57">
        <f t="shared" si="31"/>
        <v>68.753600220798717</v>
      </c>
    </row>
    <row r="165" spans="1:6" ht="12.75" customHeight="1" x14ac:dyDescent="0.2">
      <c r="A165" s="54">
        <v>3211</v>
      </c>
      <c r="B165" s="88" t="s">
        <v>370</v>
      </c>
      <c r="C165" s="55" t="s">
        <v>371</v>
      </c>
      <c r="D165" s="284">
        <v>2871</v>
      </c>
      <c r="E165" s="284">
        <v>17005</v>
      </c>
      <c r="F165" s="57">
        <f t="shared" si="31"/>
        <v>592.30233368164397</v>
      </c>
    </row>
    <row r="166" spans="1:6" ht="12.75" customHeight="1" x14ac:dyDescent="0.2">
      <c r="A166" s="54">
        <v>3212</v>
      </c>
      <c r="B166" s="88" t="s">
        <v>372</v>
      </c>
      <c r="C166" s="55" t="s">
        <v>373</v>
      </c>
      <c r="D166" s="284">
        <v>98012</v>
      </c>
      <c r="E166" s="284">
        <v>122988.64</v>
      </c>
      <c r="F166" s="57">
        <f t="shared" si="31"/>
        <v>125.48324694935313</v>
      </c>
    </row>
    <row r="167" spans="1:6" ht="12.75" customHeight="1" x14ac:dyDescent="0.2">
      <c r="A167" s="54">
        <v>3213</v>
      </c>
      <c r="B167" s="88" t="s">
        <v>374</v>
      </c>
      <c r="C167" s="55" t="s">
        <v>375</v>
      </c>
      <c r="D167" s="284">
        <v>116651</v>
      </c>
      <c r="E167" s="284">
        <v>1985</v>
      </c>
      <c r="F167" s="57">
        <f t="shared" si="31"/>
        <v>1.7016570796649835</v>
      </c>
    </row>
    <row r="168" spans="1:6" ht="12.75" customHeight="1" x14ac:dyDescent="0.2">
      <c r="A168" s="54">
        <v>3214</v>
      </c>
      <c r="B168" s="88" t="s">
        <v>376</v>
      </c>
      <c r="C168" s="55" t="s">
        <v>377</v>
      </c>
      <c r="D168" s="284">
        <v>7105</v>
      </c>
      <c r="E168" s="284">
        <v>12468.76</v>
      </c>
      <c r="F168" s="57">
        <f t="shared" si="31"/>
        <v>175.49275158339196</v>
      </c>
    </row>
    <row r="169" spans="1:6" ht="12.75" customHeight="1" x14ac:dyDescent="0.2">
      <c r="A169" s="54">
        <v>322</v>
      </c>
      <c r="B169" s="88" t="s">
        <v>378</v>
      </c>
      <c r="C169" s="55" t="s">
        <v>379</v>
      </c>
      <c r="D169" s="56">
        <f t="shared" ref="D169:E169" si="41">SUM(D170:D176)</f>
        <v>257941</v>
      </c>
      <c r="E169" s="56">
        <f t="shared" si="41"/>
        <v>209302.65999999997</v>
      </c>
      <c r="F169" s="57">
        <f t="shared" si="31"/>
        <v>81.143618114219905</v>
      </c>
    </row>
    <row r="170" spans="1:6" ht="12.75" customHeight="1" x14ac:dyDescent="0.2">
      <c r="A170" s="54">
        <v>3221</v>
      </c>
      <c r="B170" s="88" t="s">
        <v>380</v>
      </c>
      <c r="C170" s="55" t="s">
        <v>381</v>
      </c>
      <c r="D170" s="284">
        <v>24041</v>
      </c>
      <c r="E170" s="284">
        <v>20610.7</v>
      </c>
      <c r="F170" s="57">
        <f t="shared" si="31"/>
        <v>85.731458757955153</v>
      </c>
    </row>
    <row r="171" spans="1:6" ht="12.75" customHeight="1" x14ac:dyDescent="0.2">
      <c r="A171" s="54">
        <v>3222</v>
      </c>
      <c r="B171" s="88" t="s">
        <v>382</v>
      </c>
      <c r="C171" s="55" t="s">
        <v>383</v>
      </c>
      <c r="D171" s="284">
        <v>107239</v>
      </c>
      <c r="E171" s="284">
        <v>101716.73</v>
      </c>
      <c r="F171" s="57">
        <f t="shared" si="31"/>
        <v>94.850502149404591</v>
      </c>
    </row>
    <row r="172" spans="1:6" ht="12.75" customHeight="1" x14ac:dyDescent="0.2">
      <c r="A172" s="54">
        <v>3223</v>
      </c>
      <c r="B172" s="88" t="s">
        <v>384</v>
      </c>
      <c r="C172" s="55" t="s">
        <v>385</v>
      </c>
      <c r="D172" s="284">
        <v>71511</v>
      </c>
      <c r="E172" s="284">
        <v>83956.67</v>
      </c>
      <c r="F172" s="57">
        <f t="shared" si="31"/>
        <v>117.40385395253877</v>
      </c>
    </row>
    <row r="173" spans="1:6" ht="12.75" customHeight="1" x14ac:dyDescent="0.2">
      <c r="A173" s="54">
        <v>3224</v>
      </c>
      <c r="B173" s="88" t="s">
        <v>386</v>
      </c>
      <c r="C173" s="55" t="s">
        <v>387</v>
      </c>
      <c r="D173" s="284">
        <v>42135</v>
      </c>
      <c r="E173" s="284"/>
      <c r="F173" s="57">
        <f t="shared" si="31"/>
        <v>0</v>
      </c>
    </row>
    <row r="174" spans="1:6" ht="12.75" customHeight="1" x14ac:dyDescent="0.2">
      <c r="A174" s="54">
        <v>3225</v>
      </c>
      <c r="B174" s="88" t="s">
        <v>388</v>
      </c>
      <c r="C174" s="55" t="s">
        <v>389</v>
      </c>
      <c r="D174" s="284">
        <v>8738</v>
      </c>
      <c r="E174" s="284">
        <v>1672.65</v>
      </c>
      <c r="F174" s="57">
        <f t="shared" si="31"/>
        <v>19.142252231631954</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4277</v>
      </c>
      <c r="E176" s="284">
        <v>1345.91</v>
      </c>
      <c r="F176" s="57">
        <f t="shared" si="31"/>
        <v>31.468552723871873</v>
      </c>
    </row>
    <row r="177" spans="1:6" ht="12.75" customHeight="1" x14ac:dyDescent="0.2">
      <c r="A177" s="54">
        <v>323</v>
      </c>
      <c r="B177" s="88" t="s">
        <v>394</v>
      </c>
      <c r="C177" s="55" t="s">
        <v>395</v>
      </c>
      <c r="D177" s="56">
        <f t="shared" ref="D177:E177" si="42">SUM(D178:D186)</f>
        <v>56661</v>
      </c>
      <c r="E177" s="56">
        <f t="shared" si="42"/>
        <v>77662.409999999989</v>
      </c>
      <c r="F177" s="57">
        <f t="shared" si="31"/>
        <v>137.06501826653252</v>
      </c>
    </row>
    <row r="178" spans="1:6" ht="12.75" customHeight="1" x14ac:dyDescent="0.2">
      <c r="A178" s="54">
        <v>3231</v>
      </c>
      <c r="B178" s="88" t="s">
        <v>396</v>
      </c>
      <c r="C178" s="55" t="s">
        <v>397</v>
      </c>
      <c r="D178" s="284">
        <v>10305</v>
      </c>
      <c r="E178" s="284">
        <v>8893.56</v>
      </c>
      <c r="F178" s="57">
        <f t="shared" si="31"/>
        <v>86.303347889374081</v>
      </c>
    </row>
    <row r="179" spans="1:6" ht="12.75" customHeight="1" x14ac:dyDescent="0.2">
      <c r="A179" s="54">
        <v>3232</v>
      </c>
      <c r="B179" s="88" t="s">
        <v>398</v>
      </c>
      <c r="C179" s="55" t="s">
        <v>399</v>
      </c>
      <c r="D179" s="284">
        <v>3000</v>
      </c>
      <c r="E179" s="284">
        <v>3998.75</v>
      </c>
      <c r="F179" s="57">
        <f t="shared" si="31"/>
        <v>133.29166666666669</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25590</v>
      </c>
      <c r="E181" s="284">
        <v>15995.04</v>
      </c>
      <c r="F181" s="57">
        <f t="shared" si="31"/>
        <v>62.505041031652993</v>
      </c>
    </row>
    <row r="182" spans="1:6" ht="12.75" customHeight="1" x14ac:dyDescent="0.2">
      <c r="A182" s="54">
        <v>3235</v>
      </c>
      <c r="B182" s="88" t="s">
        <v>404</v>
      </c>
      <c r="C182" s="55" t="s">
        <v>405</v>
      </c>
      <c r="D182" s="284">
        <v>6410</v>
      </c>
      <c r="E182" s="284">
        <v>6410.46</v>
      </c>
      <c r="F182" s="57">
        <f t="shared" si="31"/>
        <v>100.00717628705149</v>
      </c>
    </row>
    <row r="183" spans="1:6" ht="12.75" customHeight="1" x14ac:dyDescent="0.2">
      <c r="A183" s="54">
        <v>3236</v>
      </c>
      <c r="B183" s="88" t="s">
        <v>406</v>
      </c>
      <c r="C183" s="55" t="s">
        <v>407</v>
      </c>
      <c r="D183" s="284">
        <v>1000</v>
      </c>
      <c r="E183" s="284">
        <v>6405</v>
      </c>
      <c r="F183" s="57">
        <f t="shared" si="31"/>
        <v>640.5</v>
      </c>
    </row>
    <row r="184" spans="1:6" ht="12.75" customHeight="1" x14ac:dyDescent="0.2">
      <c r="A184" s="54">
        <v>3237</v>
      </c>
      <c r="B184" s="88" t="s">
        <v>408</v>
      </c>
      <c r="C184" s="55" t="s">
        <v>409</v>
      </c>
      <c r="D184" s="284">
        <v>3168</v>
      </c>
      <c r="E184" s="284">
        <v>29720.21</v>
      </c>
      <c r="F184" s="57">
        <f t="shared" si="31"/>
        <v>938.13794191919192</v>
      </c>
    </row>
    <row r="185" spans="1:6" ht="12.75" customHeight="1" x14ac:dyDescent="0.2">
      <c r="A185" s="54">
        <v>3238</v>
      </c>
      <c r="B185" s="88" t="s">
        <v>410</v>
      </c>
      <c r="C185" s="55" t="s">
        <v>411</v>
      </c>
      <c r="D185" s="284">
        <v>7188</v>
      </c>
      <c r="E185" s="284">
        <v>5571.89</v>
      </c>
      <c r="F185" s="57">
        <f t="shared" si="31"/>
        <v>77.516555370061212</v>
      </c>
    </row>
    <row r="186" spans="1:6" ht="12.75" customHeight="1" x14ac:dyDescent="0.2">
      <c r="A186" s="54">
        <v>3239</v>
      </c>
      <c r="B186" s="88" t="s">
        <v>412</v>
      </c>
      <c r="C186" s="55" t="s">
        <v>413</v>
      </c>
      <c r="D186" s="284"/>
      <c r="E186" s="284">
        <v>667.5</v>
      </c>
      <c r="F186" s="57" t="str">
        <f t="shared" si="31"/>
        <v>-</v>
      </c>
    </row>
    <row r="187" spans="1:6" ht="12.75" customHeight="1" x14ac:dyDescent="0.2">
      <c r="A187" s="54">
        <v>324</v>
      </c>
      <c r="B187" s="88" t="s">
        <v>414</v>
      </c>
      <c r="C187" s="55" t="s">
        <v>415</v>
      </c>
      <c r="D187" s="284">
        <v>72405</v>
      </c>
      <c r="E187" s="284">
        <v>22795.69</v>
      </c>
      <c r="F187" s="57">
        <f t="shared" si="31"/>
        <v>31.483585387749464</v>
      </c>
    </row>
    <row r="188" spans="1:6" ht="12.75" customHeight="1" x14ac:dyDescent="0.2">
      <c r="A188" s="54">
        <v>329</v>
      </c>
      <c r="B188" s="88" t="s">
        <v>416</v>
      </c>
      <c r="C188" s="55" t="s">
        <v>417</v>
      </c>
      <c r="D188" s="56">
        <f t="shared" ref="D188:E188" si="43">SUM(D189:D195)</f>
        <v>12916</v>
      </c>
      <c r="E188" s="56">
        <f t="shared" si="43"/>
        <v>26435.46</v>
      </c>
      <c r="F188" s="57">
        <f t="shared" si="31"/>
        <v>204.67218953236298</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v>6650</v>
      </c>
      <c r="E190" s="284">
        <v>6650.32</v>
      </c>
      <c r="F190" s="57">
        <f t="shared" si="31"/>
        <v>100.00481203007519</v>
      </c>
    </row>
    <row r="191" spans="1:6" ht="12.75" customHeight="1" x14ac:dyDescent="0.2">
      <c r="A191" s="54">
        <v>3293</v>
      </c>
      <c r="B191" s="88" t="s">
        <v>422</v>
      </c>
      <c r="C191" s="55" t="s">
        <v>423</v>
      </c>
      <c r="D191" s="284">
        <v>116</v>
      </c>
      <c r="E191" s="284"/>
      <c r="F191" s="57">
        <f t="shared" si="31"/>
        <v>0</v>
      </c>
    </row>
    <row r="192" spans="1:6" ht="12.75" customHeight="1" x14ac:dyDescent="0.2">
      <c r="A192" s="54">
        <v>3294</v>
      </c>
      <c r="B192" s="88" t="s">
        <v>424</v>
      </c>
      <c r="C192" s="55" t="s">
        <v>425</v>
      </c>
      <c r="D192" s="284">
        <v>100</v>
      </c>
      <c r="E192" s="284">
        <v>500</v>
      </c>
      <c r="F192" s="57">
        <f t="shared" si="31"/>
        <v>500</v>
      </c>
    </row>
    <row r="193" spans="1:6" ht="12.75" customHeight="1" x14ac:dyDescent="0.2">
      <c r="A193" s="54">
        <v>3295</v>
      </c>
      <c r="B193" s="88" t="s">
        <v>426</v>
      </c>
      <c r="C193" s="55" t="s">
        <v>427</v>
      </c>
      <c r="D193" s="284">
        <v>5212</v>
      </c>
      <c r="E193" s="284">
        <v>6287.5</v>
      </c>
      <c r="F193" s="57">
        <f t="shared" si="31"/>
        <v>120.6350729086723</v>
      </c>
    </row>
    <row r="194" spans="1:6" ht="12.75" customHeight="1" x14ac:dyDescent="0.2">
      <c r="A194" s="54" t="s">
        <v>428</v>
      </c>
      <c r="B194" s="88" t="s">
        <v>429</v>
      </c>
      <c r="C194" s="55" t="s">
        <v>428</v>
      </c>
      <c r="D194" s="284"/>
      <c r="E194" s="284">
        <v>11874.99</v>
      </c>
      <c r="F194" s="57" t="str">
        <f t="shared" si="31"/>
        <v>-</v>
      </c>
    </row>
    <row r="195" spans="1:6" ht="12.75" customHeight="1" x14ac:dyDescent="0.2">
      <c r="A195" s="54">
        <v>3299</v>
      </c>
      <c r="B195" s="88" t="s">
        <v>430</v>
      </c>
      <c r="C195" s="55" t="s">
        <v>431</v>
      </c>
      <c r="D195" s="284">
        <v>838</v>
      </c>
      <c r="E195" s="284">
        <v>1122.6500000000001</v>
      </c>
      <c r="F195" s="57">
        <f t="shared" si="31"/>
        <v>133.96778042959428</v>
      </c>
    </row>
    <row r="196" spans="1:6" ht="12.75" customHeight="1" x14ac:dyDescent="0.2">
      <c r="A196" s="54">
        <v>34</v>
      </c>
      <c r="B196" s="229" t="s">
        <v>432</v>
      </c>
      <c r="C196" s="55" t="s">
        <v>433</v>
      </c>
      <c r="D196" s="56">
        <f t="shared" ref="D196:E196" si="44">D197+D202+D210</f>
        <v>1685</v>
      </c>
      <c r="E196" s="56">
        <f t="shared" si="44"/>
        <v>9834.7899999999991</v>
      </c>
      <c r="F196" s="57">
        <f t="shared" si="31"/>
        <v>583.66706231453998</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1685</v>
      </c>
      <c r="E210" s="56">
        <f t="shared" si="47"/>
        <v>9834.7899999999991</v>
      </c>
      <c r="F210" s="57">
        <f t="shared" si="31"/>
        <v>583.66706231453998</v>
      </c>
    </row>
    <row r="211" spans="1:6" ht="12.75" customHeight="1" x14ac:dyDescent="0.2">
      <c r="A211" s="54">
        <v>3431</v>
      </c>
      <c r="B211" s="229" t="s">
        <v>462</v>
      </c>
      <c r="C211" s="55" t="s">
        <v>463</v>
      </c>
      <c r="D211" s="284">
        <v>1685</v>
      </c>
      <c r="E211" s="284">
        <v>1611.4</v>
      </c>
      <c r="F211" s="57">
        <f t="shared" si="31"/>
        <v>95.632047477744806</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8209.99</v>
      </c>
      <c r="F213" s="57" t="str">
        <f t="shared" si="31"/>
        <v>-</v>
      </c>
    </row>
    <row r="214" spans="1:6" ht="12.75" customHeight="1" x14ac:dyDescent="0.2">
      <c r="A214" s="54">
        <v>3434</v>
      </c>
      <c r="B214" s="88" t="s">
        <v>468</v>
      </c>
      <c r="C214" s="55" t="s">
        <v>469</v>
      </c>
      <c r="D214" s="284"/>
      <c r="E214" s="284">
        <v>13.4</v>
      </c>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3008509</v>
      </c>
      <c r="E289" s="56">
        <f t="shared" si="79"/>
        <v>2968145.94</v>
      </c>
      <c r="F289" s="57">
        <f t="shared" si="76"/>
        <v>98.658369976622978</v>
      </c>
    </row>
    <row r="290" spans="1:6" ht="12.75" customHeight="1" x14ac:dyDescent="0.2">
      <c r="A290" s="54" t="s">
        <v>605</v>
      </c>
      <c r="B290" s="88" t="s">
        <v>616</v>
      </c>
      <c r="C290" s="55" t="s">
        <v>617</v>
      </c>
      <c r="D290" s="56">
        <f>IF(D6&gt;=D289,D6-D289,0)</f>
        <v>0</v>
      </c>
      <c r="E290" s="56">
        <f>IF(E6&gt;=E289,E6-E289,0)</f>
        <v>0</v>
      </c>
      <c r="F290" s="57" t="str">
        <f t="shared" si="76"/>
        <v>-</v>
      </c>
    </row>
    <row r="291" spans="1:6" ht="12.75" customHeight="1" x14ac:dyDescent="0.2">
      <c r="A291" s="54" t="s">
        <v>605</v>
      </c>
      <c r="B291" s="88" t="s">
        <v>618</v>
      </c>
      <c r="C291" s="55" t="s">
        <v>619</v>
      </c>
      <c r="D291" s="56">
        <f>IF(D289&gt;=D6,D289-D6,0)</f>
        <v>168591</v>
      </c>
      <c r="E291" s="56">
        <f>IF(E289&gt;=E6,E289-E6,0)</f>
        <v>919.54000000003725</v>
      </c>
      <c r="F291" s="57">
        <f t="shared" si="76"/>
        <v>0.54542650556674865</v>
      </c>
    </row>
    <row r="292" spans="1:6" ht="12.75" customHeight="1" x14ac:dyDescent="0.2">
      <c r="A292" s="54">
        <v>92211</v>
      </c>
      <c r="B292" s="88" t="s">
        <v>620</v>
      </c>
      <c r="C292" s="55" t="s">
        <v>621</v>
      </c>
      <c r="D292" s="284">
        <v>199214</v>
      </c>
      <c r="E292" s="284">
        <v>30204.33</v>
      </c>
      <c r="F292" s="57">
        <f t="shared" si="76"/>
        <v>15.16175068017308</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4276</v>
      </c>
      <c r="E294" s="284">
        <v>5533</v>
      </c>
      <c r="F294" s="57">
        <f t="shared" si="76"/>
        <v>129.39663236669784</v>
      </c>
    </row>
    <row r="295" spans="1:6" ht="24" x14ac:dyDescent="0.2">
      <c r="A295" s="54">
        <v>9661</v>
      </c>
      <c r="B295" s="88" t="s">
        <v>626</v>
      </c>
      <c r="C295" s="55" t="s">
        <v>627</v>
      </c>
      <c r="D295" s="284"/>
      <c r="E295" s="284"/>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31409</v>
      </c>
      <c r="E350" s="56">
        <f t="shared" si="95"/>
        <v>2234.77</v>
      </c>
      <c r="F350" s="57">
        <f t="shared" si="81"/>
        <v>7.1150625616861403</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31409</v>
      </c>
      <c r="E363" s="56">
        <f t="shared" si="99"/>
        <v>2234.77</v>
      </c>
      <c r="F363" s="57">
        <f t="shared" si="81"/>
        <v>7.1150625616861403</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24044</v>
      </c>
      <c r="E369" s="56">
        <f t="shared" si="101"/>
        <v>2234.77</v>
      </c>
      <c r="F369" s="57">
        <f t="shared" si="81"/>
        <v>9.2945017467975379</v>
      </c>
    </row>
    <row r="370" spans="1:6" ht="12.75" customHeight="1" x14ac:dyDescent="0.2">
      <c r="A370" s="54">
        <v>4221</v>
      </c>
      <c r="B370" s="88" t="s">
        <v>671</v>
      </c>
      <c r="C370" s="55" t="s">
        <v>763</v>
      </c>
      <c r="D370" s="284">
        <v>6061</v>
      </c>
      <c r="E370" s="284">
        <v>2234.77</v>
      </c>
      <c r="F370" s="57">
        <f t="shared" si="81"/>
        <v>36.871308364956278</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v>700</v>
      </c>
      <c r="E373" s="284"/>
      <c r="F373" s="57">
        <f t="shared" si="81"/>
        <v>0</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v>3873</v>
      </c>
      <c r="E375" s="284"/>
      <c r="F375" s="57">
        <f t="shared" si="81"/>
        <v>0</v>
      </c>
    </row>
    <row r="376" spans="1:6" ht="12.75" customHeight="1" x14ac:dyDescent="0.2">
      <c r="A376" s="54">
        <v>4227</v>
      </c>
      <c r="B376" s="229" t="s">
        <v>683</v>
      </c>
      <c r="C376" s="55" t="s">
        <v>770</v>
      </c>
      <c r="D376" s="284">
        <v>13410</v>
      </c>
      <c r="E376" s="284"/>
      <c r="F376" s="57">
        <f t="shared" si="81"/>
        <v>0</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7365</v>
      </c>
      <c r="E383" s="56">
        <f t="shared" si="103"/>
        <v>0</v>
      </c>
      <c r="F383" s="57">
        <f t="shared" si="81"/>
        <v>0</v>
      </c>
    </row>
    <row r="384" spans="1:6" ht="12.75" customHeight="1" x14ac:dyDescent="0.2">
      <c r="A384" s="54">
        <v>4241</v>
      </c>
      <c r="B384" s="88" t="s">
        <v>780</v>
      </c>
      <c r="C384" s="55" t="s">
        <v>781</v>
      </c>
      <c r="D384" s="284">
        <v>7365</v>
      </c>
      <c r="E384" s="284"/>
      <c r="F384" s="57">
        <f t="shared" si="81"/>
        <v>0</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31409</v>
      </c>
      <c r="E408" s="56">
        <f t="shared" si="111"/>
        <v>2234.77</v>
      </c>
      <c r="F408" s="57">
        <f t="shared" si="81"/>
        <v>7.1150625616861403</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2839918</v>
      </c>
      <c r="E412" s="56">
        <f>E6+E298</f>
        <v>2967226.4</v>
      </c>
      <c r="F412" s="57">
        <f t="shared" si="81"/>
        <v>104.48281957436798</v>
      </c>
    </row>
    <row r="413" spans="1:6" ht="12.75" customHeight="1" x14ac:dyDescent="0.2">
      <c r="A413" s="54" t="s">
        <v>605</v>
      </c>
      <c r="B413" s="88" t="s">
        <v>828</v>
      </c>
      <c r="C413" s="55" t="s">
        <v>829</v>
      </c>
      <c r="D413" s="56">
        <f t="shared" ref="D413:E413" si="112">D289+D350</f>
        <v>3039918</v>
      </c>
      <c r="E413" s="56">
        <f t="shared" si="112"/>
        <v>2970380.71</v>
      </c>
      <c r="F413" s="57">
        <f t="shared" si="81"/>
        <v>97.712527443174451</v>
      </c>
    </row>
    <row r="414" spans="1:6" ht="12.75" customHeight="1" x14ac:dyDescent="0.2">
      <c r="A414" s="54" t="s">
        <v>605</v>
      </c>
      <c r="B414" s="88" t="s">
        <v>830</v>
      </c>
      <c r="C414" s="55" t="s">
        <v>831</v>
      </c>
      <c r="D414" s="56">
        <f t="shared" ref="D414:E414" si="113">IF(D412&gt;=D413,D412-D413,0)</f>
        <v>0</v>
      </c>
      <c r="E414" s="56">
        <f t="shared" si="113"/>
        <v>0</v>
      </c>
      <c r="F414" s="57" t="str">
        <f t="shared" si="81"/>
        <v>-</v>
      </c>
    </row>
    <row r="415" spans="1:6" ht="12.75" customHeight="1" x14ac:dyDescent="0.2">
      <c r="A415" s="54" t="s">
        <v>605</v>
      </c>
      <c r="B415" s="88" t="s">
        <v>832</v>
      </c>
      <c r="C415" s="55" t="s">
        <v>833</v>
      </c>
      <c r="D415" s="56">
        <f t="shared" ref="D415:E415" si="114">IF(D413&gt;=D412,D413-D412,0)</f>
        <v>200000</v>
      </c>
      <c r="E415" s="56">
        <f t="shared" si="114"/>
        <v>3154.3100000000559</v>
      </c>
      <c r="F415" s="57">
        <f t="shared" si="81"/>
        <v>1.5771550000000281</v>
      </c>
    </row>
    <row r="416" spans="1:6" ht="12.75" customHeight="1" x14ac:dyDescent="0.2">
      <c r="A416" s="66" t="s">
        <v>834</v>
      </c>
      <c r="B416" s="229" t="s">
        <v>835</v>
      </c>
      <c r="C416" s="67" t="s">
        <v>836</v>
      </c>
      <c r="D416" s="56">
        <f t="shared" ref="D416:E416" si="115">IF(D292-D293+D409-D410&gt;=0,D292-D293+D409-D410,0)</f>
        <v>199214</v>
      </c>
      <c r="E416" s="56">
        <f t="shared" si="115"/>
        <v>30204.33</v>
      </c>
      <c r="F416" s="57">
        <f t="shared" si="81"/>
        <v>15.16175068017308</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4276</v>
      </c>
      <c r="E418" s="68">
        <f t="shared" si="117"/>
        <v>5533</v>
      </c>
      <c r="F418" s="63">
        <f t="shared" si="81"/>
        <v>129.39663236669784</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2839918</v>
      </c>
      <c r="E639" s="56">
        <f t="shared" si="180"/>
        <v>2967226.4</v>
      </c>
      <c r="F639" s="57">
        <f t="shared" si="119"/>
        <v>104.48281957436798</v>
      </c>
    </row>
    <row r="640" spans="1:6" ht="12.75" customHeight="1" x14ac:dyDescent="0.2">
      <c r="A640" s="54" t="s">
        <v>605</v>
      </c>
      <c r="B640" s="88" t="s">
        <v>1274</v>
      </c>
      <c r="C640" s="55" t="s">
        <v>1275</v>
      </c>
      <c r="D640" s="56">
        <f t="shared" ref="D640:E640" si="181">D413+D528</f>
        <v>3039918</v>
      </c>
      <c r="E640" s="56">
        <f t="shared" si="181"/>
        <v>2970380.71</v>
      </c>
      <c r="F640" s="57">
        <f t="shared" si="119"/>
        <v>97.712527443174451</v>
      </c>
    </row>
    <row r="641" spans="1:6" ht="12.75" customHeight="1" x14ac:dyDescent="0.2">
      <c r="A641" s="54" t="s">
        <v>605</v>
      </c>
      <c r="B641" s="88" t="s">
        <v>1276</v>
      </c>
      <c r="C641" s="55" t="s">
        <v>1277</v>
      </c>
      <c r="D641" s="56">
        <f t="shared" ref="D641:E641" si="182">IF(D639&gt;=D640,D639-D640,0)</f>
        <v>0</v>
      </c>
      <c r="E641" s="56">
        <f t="shared" si="182"/>
        <v>0</v>
      </c>
      <c r="F641" s="57" t="str">
        <f t="shared" si="119"/>
        <v>-</v>
      </c>
    </row>
    <row r="642" spans="1:6" ht="12.75" customHeight="1" x14ac:dyDescent="0.2">
      <c r="A642" s="54" t="s">
        <v>605</v>
      </c>
      <c r="B642" s="88" t="s">
        <v>1278</v>
      </c>
      <c r="C642" s="55" t="s">
        <v>1279</v>
      </c>
      <c r="D642" s="56">
        <f t="shared" ref="D642:E642" si="183">IF(D640&gt;=D639,D640-D639,0)</f>
        <v>200000</v>
      </c>
      <c r="E642" s="56">
        <f t="shared" si="183"/>
        <v>3154.3100000000559</v>
      </c>
      <c r="F642" s="57">
        <f t="shared" si="119"/>
        <v>1.5771550000000281</v>
      </c>
    </row>
    <row r="643" spans="1:6" ht="24" x14ac:dyDescent="0.2">
      <c r="A643" s="66" t="s">
        <v>1280</v>
      </c>
      <c r="B643" s="88" t="s">
        <v>1281</v>
      </c>
      <c r="C643" s="67" t="s">
        <v>1280</v>
      </c>
      <c r="D643" s="56">
        <f t="shared" ref="D643:E643" si="184">IF(D416-D417+D637-D638&gt;=0,D416-D417+D637-D638,0)</f>
        <v>199214</v>
      </c>
      <c r="E643" s="56">
        <f t="shared" si="184"/>
        <v>30204.33</v>
      </c>
      <c r="F643" s="57">
        <f t="shared" si="119"/>
        <v>15.16175068017308</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0</v>
      </c>
      <c r="E645" s="56">
        <f t="shared" si="186"/>
        <v>27050.019999999946</v>
      </c>
      <c r="F645" s="57" t="str">
        <f t="shared" si="119"/>
        <v>-</v>
      </c>
    </row>
    <row r="646" spans="1:6" ht="24" x14ac:dyDescent="0.2">
      <c r="A646" s="54" t="s">
        <v>605</v>
      </c>
      <c r="B646" s="88" t="s">
        <v>1286</v>
      </c>
      <c r="C646" s="55" t="s">
        <v>1287</v>
      </c>
      <c r="D646" s="56">
        <f t="shared" ref="D646:E646" si="187">IF(D642+D644-D641-D643&gt;=0,D642+D644-D641-D643,0)</f>
        <v>786</v>
      </c>
      <c r="E646" s="56">
        <f t="shared" si="187"/>
        <v>0</v>
      </c>
      <c r="F646" s="57">
        <f t="shared" si="119"/>
        <v>0</v>
      </c>
    </row>
    <row r="647" spans="1:6" ht="24" x14ac:dyDescent="0.2">
      <c r="A647" s="61" t="s">
        <v>1288</v>
      </c>
      <c r="B647" s="275" t="s">
        <v>1289</v>
      </c>
      <c r="C647" s="62" t="s">
        <v>1288</v>
      </c>
      <c r="D647" s="285">
        <v>401405</v>
      </c>
      <c r="E647" s="285">
        <v>441317.69999999995</v>
      </c>
      <c r="F647" s="63">
        <f t="shared" si="119"/>
        <v>109.94324933670481</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224310</v>
      </c>
      <c r="E649" s="284">
        <v>81858.179999999993</v>
      </c>
      <c r="F649" s="57">
        <f t="shared" ref="F649:F724" si="188">IF(D649&lt;&gt;0,IF(E649/D649&gt;=100,"&gt;&gt;100",E649/D649*100),"-")</f>
        <v>36.493326200347731</v>
      </c>
    </row>
    <row r="650" spans="1:6" ht="12.75" customHeight="1" x14ac:dyDescent="0.2">
      <c r="A650" s="54" t="s">
        <v>1293</v>
      </c>
      <c r="B650" s="88" t="s">
        <v>1294</v>
      </c>
      <c r="C650" s="55" t="s">
        <v>1293</v>
      </c>
      <c r="D650" s="284">
        <v>2809712</v>
      </c>
      <c r="E650" s="284">
        <v>2820002.86</v>
      </c>
      <c r="F650" s="57">
        <f t="shared" si="188"/>
        <v>100.36626031422438</v>
      </c>
    </row>
    <row r="651" spans="1:6" ht="12.75" customHeight="1" x14ac:dyDescent="0.2">
      <c r="A651" s="54" t="s">
        <v>1295</v>
      </c>
      <c r="B651" s="88" t="s">
        <v>1296</v>
      </c>
      <c r="C651" s="55" t="s">
        <v>1295</v>
      </c>
      <c r="D651" s="284">
        <v>2998287</v>
      </c>
      <c r="E651" s="284">
        <v>2848998.92</v>
      </c>
      <c r="F651" s="57">
        <f t="shared" si="188"/>
        <v>95.020887593482541</v>
      </c>
    </row>
    <row r="652" spans="1:6" ht="24" x14ac:dyDescent="0.2">
      <c r="A652" s="54">
        <v>11</v>
      </c>
      <c r="B652" s="88" t="s">
        <v>1297</v>
      </c>
      <c r="C652" s="55" t="s">
        <v>1298</v>
      </c>
      <c r="D652" s="56">
        <f t="shared" ref="D652:E652" si="189">+D649+D650-D651</f>
        <v>35735</v>
      </c>
      <c r="E652" s="56">
        <f t="shared" si="189"/>
        <v>52862.120000000112</v>
      </c>
      <c r="F652" s="57">
        <f t="shared" si="188"/>
        <v>147.92813768014582</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43</v>
      </c>
      <c r="E654" s="307">
        <v>47</v>
      </c>
      <c r="F654" s="57">
        <f t="shared" si="188"/>
        <v>109.30232558139534</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27</v>
      </c>
      <c r="E656" s="307">
        <v>27</v>
      </c>
      <c r="F656" s="57">
        <f t="shared" si="188"/>
        <v>100</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2485336</v>
      </c>
      <c r="E675" s="284">
        <v>2627014.65</v>
      </c>
      <c r="F675" s="57">
        <f t="shared" si="188"/>
        <v>105.70058334164878</v>
      </c>
    </row>
    <row r="676" spans="1:6" ht="24" x14ac:dyDescent="0.2">
      <c r="A676" s="54">
        <v>63613</v>
      </c>
      <c r="B676" s="229" t="s">
        <v>1346</v>
      </c>
      <c r="C676" s="55" t="s">
        <v>1347</v>
      </c>
      <c r="D676" s="284">
        <v>14000</v>
      </c>
      <c r="E676" s="284">
        <v>25000</v>
      </c>
      <c r="F676" s="57">
        <f t="shared" si="188"/>
        <v>178.57142857142858</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v>23471.42</v>
      </c>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36009</v>
      </c>
      <c r="E710" s="284">
        <v>42913.5</v>
      </c>
      <c r="F710" s="57">
        <f t="shared" si="188"/>
        <v>119.17437307339831</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c r="E717" s="284">
        <v>14434.58</v>
      </c>
      <c r="F717" s="57" t="str">
        <f t="shared" si="188"/>
        <v>-</v>
      </c>
    </row>
    <row r="718" spans="1:6" ht="12.75" customHeight="1" x14ac:dyDescent="0.2">
      <c r="A718" s="54">
        <v>32121</v>
      </c>
      <c r="B718" s="88" t="s">
        <v>1412</v>
      </c>
      <c r="C718" s="55" t="s">
        <v>1413</v>
      </c>
      <c r="D718" s="284">
        <v>98012</v>
      </c>
      <c r="E718" s="284">
        <v>122988.64</v>
      </c>
      <c r="F718" s="57">
        <f t="shared" si="188"/>
        <v>125.48324694935313</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c r="E720" s="284">
        <v>310</v>
      </c>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v>3626.46</v>
      </c>
      <c r="F722" s="57" t="str">
        <f t="shared" si="188"/>
        <v>-</v>
      </c>
    </row>
    <row r="723" spans="1:6" ht="12.75" customHeight="1" x14ac:dyDescent="0.2">
      <c r="A723" s="54" t="s">
        <v>1422</v>
      </c>
      <c r="B723" s="88" t="s">
        <v>1423</v>
      </c>
      <c r="C723" s="55" t="s">
        <v>1422</v>
      </c>
      <c r="D723" s="284">
        <v>2699</v>
      </c>
      <c r="E723" s="284"/>
      <c r="F723" s="57">
        <f t="shared" si="188"/>
        <v>0</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4" workbookViewId="0">
      <selection activeCell="D104" sqref="D104"/>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483303.62</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3018733.15</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3016498.38</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2499053.88</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499137.07</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9834.7900000000009</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8472.64</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2234.77</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3005244.6699999995</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3003009.8999999994</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2476954.61</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514747.49</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9935.7900000000009</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1372.01</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2234.77</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496792.10000000056</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496792.1</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496792.1</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30"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5</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10186</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3219</v>
      </c>
      <c r="D217" s="143"/>
      <c r="E217" s="80">
        <f t="shared" si="20"/>
        <v>0</v>
      </c>
      <c r="F217" s="80">
        <f t="shared" si="21"/>
        <v>1</v>
      </c>
      <c r="G217" s="80"/>
      <c r="H217" s="80"/>
      <c r="I217" s="80"/>
      <c r="J217" s="80"/>
      <c r="K217" s="80"/>
      <c r="L217" s="80">
        <f>IF(AND('PR-RAS'!D158&gt;0,SUM('PR-RAS'!D716:D717)=0),1,0)</f>
        <v>1</v>
      </c>
      <c r="M217" s="80">
        <f>IF(AND('PR-RAS'!E158&gt;0,SUM('PR-RAS'!E716:E717)=0),1,0)</f>
        <v>0</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1</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0</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3226</v>
      </c>
      <c r="D224" s="143"/>
      <c r="E224" s="80">
        <f t="shared" si="20"/>
        <v>0</v>
      </c>
      <c r="F224" s="80">
        <f t="shared" si="21"/>
        <v>1</v>
      </c>
      <c r="G224" s="80"/>
      <c r="H224" s="80"/>
      <c r="I224" s="80"/>
      <c r="J224" s="80"/>
      <c r="K224" s="80"/>
      <c r="L224" s="80">
        <f>IF(AND('PR-RAS'!D214&gt;0,'PR-RAS'!D758=0),1,0)</f>
        <v>0</v>
      </c>
      <c r="M224" s="80">
        <f>IF(AND('PR-RAS'!E214&gt;0,'PR-RAS'!E758=0),1,0)</f>
        <v>1</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cp:lastModifiedBy>
  <cp:lastPrinted>2022-07-08T07:10:27Z</cp:lastPrinted>
  <dcterms:created xsi:type="dcterms:W3CDTF">2022-04-01T05:14:30Z</dcterms:created>
  <dcterms:modified xsi:type="dcterms:W3CDTF">2022-07-08T08:10:18Z</dcterms:modified>
</cp:coreProperties>
</file>